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nno/Documents/Anschlussfinanzierung 57-409/Dr. Klein 2. Satz Unterlagen/"/>
    </mc:Choice>
  </mc:AlternateContent>
  <xr:revisionPtr revIDLastSave="0" documentId="13_ncr:1_{7CBE850F-F6E7-C840-B9C3-37B4F3CA9AE4}" xr6:coauthVersionLast="47" xr6:coauthVersionMax="47" xr10:uidLastSave="{00000000-0000-0000-0000-000000000000}"/>
  <bookViews>
    <workbookView xWindow="440" yWindow="600" windowWidth="27220" windowHeight="15600" tabRatio="880" activeTab="3" xr2:uid="{00000000-000D-0000-FFFF-FFFF00000000}"/>
  </bookViews>
  <sheets>
    <sheet name="Ausgaben FeWos 2022" sheetId="1" r:id="rId1"/>
    <sheet name="AfA" sheetId="4" state="hidden" r:id="rId2"/>
    <sheet name="Fahrten 2022" sheetId="5" state="hidden" r:id="rId3"/>
    <sheet name="Einnahmen Fewos 2022" sheetId="8" r:id="rId4"/>
  </sheets>
  <definedNames>
    <definedName name="_xlnm._FilterDatabase" localSheetId="0" hidden="1">'Ausgaben FeWos 2022'!$A$2:$CI$186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" i="8" l="1"/>
  <c r="F15" i="5"/>
  <c r="F14" i="5"/>
  <c r="F13" i="5"/>
  <c r="F12" i="5"/>
  <c r="F11" i="5"/>
  <c r="F10" i="5"/>
  <c r="F9" i="5"/>
  <c r="F8" i="5"/>
  <c r="F7" i="5"/>
  <c r="F6" i="5"/>
  <c r="F5" i="5"/>
  <c r="F4" i="5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95" i="1"/>
  <c r="I94" i="1"/>
  <c r="I93" i="1"/>
  <c r="I92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49" i="1"/>
  <c r="I48" i="1"/>
  <c r="I47" i="1"/>
  <c r="I46" i="1"/>
  <c r="I45" i="1"/>
  <c r="I44" i="1"/>
  <c r="I43" i="1"/>
  <c r="I42" i="1"/>
  <c r="I41" i="1"/>
  <c r="I40" i="1"/>
  <c r="I39" i="1"/>
  <c r="I37" i="1"/>
  <c r="I36" i="1"/>
  <c r="I35" i="1"/>
  <c r="I34" i="1"/>
  <c r="I33" i="1"/>
  <c r="I32" i="1"/>
  <c r="I30" i="1"/>
  <c r="I29" i="1"/>
  <c r="I28" i="1"/>
  <c r="I27" i="1"/>
  <c r="I26" i="1"/>
  <c r="I25" i="1"/>
  <c r="I24" i="1"/>
  <c r="I23" i="1"/>
  <c r="I21" i="1"/>
  <c r="I20" i="1"/>
  <c r="I19" i="1"/>
  <c r="I18" i="1"/>
  <c r="I17" i="1"/>
  <c r="I16" i="1"/>
  <c r="I15" i="1"/>
  <c r="I14" i="1"/>
  <c r="I12" i="1"/>
  <c r="I11" i="1"/>
  <c r="I10" i="1"/>
  <c r="I9" i="1"/>
  <c r="I8" i="1"/>
  <c r="I7" i="1"/>
  <c r="I6" i="1"/>
  <c r="I5" i="1"/>
  <c r="I4" i="1"/>
  <c r="I91" i="1"/>
  <c r="I97" i="1"/>
  <c r="I96" i="1"/>
  <c r="I77" i="1"/>
  <c r="I103" i="1"/>
  <c r="I104" i="1"/>
  <c r="H186" i="1"/>
  <c r="H33" i="1"/>
  <c r="H23" i="1"/>
  <c r="I186" i="1" l="1"/>
  <c r="E31" i="8"/>
  <c r="F31" i="8"/>
  <c r="G31" i="8"/>
  <c r="H31" i="8"/>
  <c r="I31" i="8"/>
  <c r="I62" i="8"/>
  <c r="H62" i="8"/>
  <c r="G62" i="8"/>
  <c r="F62" i="8"/>
  <c r="E62" i="8"/>
  <c r="I17" i="4"/>
  <c r="L17" i="4" s="1"/>
  <c r="K18" i="4" l="1"/>
  <c r="I5" i="4"/>
  <c r="I6" i="4"/>
  <c r="I7" i="4"/>
  <c r="I8" i="4"/>
  <c r="H3" i="1"/>
  <c r="K6" i="4" l="1"/>
  <c r="K7" i="4"/>
  <c r="K8" i="4"/>
  <c r="K5" i="4"/>
  <c r="K9" i="4" l="1"/>
  <c r="L7" i="4"/>
  <c r="L8" i="4"/>
  <c r="L6" i="4"/>
  <c r="E16" i="5" l="1"/>
  <c r="F16" i="5"/>
  <c r="L5" i="4"/>
</calcChain>
</file>

<file path=xl/sharedStrings.xml><?xml version="1.0" encoding="utf-8"?>
<sst xmlns="http://schemas.openxmlformats.org/spreadsheetml/2006/main" count="1114" uniqueCount="579">
  <si>
    <t>Beleg-Nr.</t>
  </si>
  <si>
    <t>Kommentar</t>
  </si>
  <si>
    <t>Buchungstext</t>
  </si>
  <si>
    <t>Klassifizierung</t>
  </si>
  <si>
    <t>Name des Gastes</t>
  </si>
  <si>
    <t>Anreise</t>
  </si>
  <si>
    <t>Abreise</t>
  </si>
  <si>
    <t>Summen</t>
  </si>
  <si>
    <t>Fahrtgrund</t>
  </si>
  <si>
    <t>Hinfahrt</t>
  </si>
  <si>
    <t>Rückfahrt</t>
  </si>
  <si>
    <t>Gefahrene
Kilometer</t>
  </si>
  <si>
    <t>Hamburg -&gt; Fehmarn</t>
  </si>
  <si>
    <t>Von … nach… (und zurück)</t>
  </si>
  <si>
    <t>Summe</t>
  </si>
  <si>
    <t>Hosting der Website www.ostseenest-fehmarn.de</t>
  </si>
  <si>
    <t>Datum</t>
  </si>
  <si>
    <t>1&amp;1 Internet SE, Montabauer</t>
  </si>
  <si>
    <t>Betriebskosten</t>
  </si>
  <si>
    <t>Bruttobetrag 
inkl. MwSt.</t>
  </si>
  <si>
    <t>Deutsche Telekom, Bonn</t>
  </si>
  <si>
    <t>Werbung auf www.fehmarn-travel.de</t>
  </si>
  <si>
    <t>Travanto Travel GmbH</t>
  </si>
  <si>
    <t>Hausgeldzahlungen WEG Stranddistelweg 7</t>
  </si>
  <si>
    <t>WEG Stranddistelweg 7 Fehmarn</t>
  </si>
  <si>
    <t>A0002</t>
  </si>
  <si>
    <t>Schrankbett 160x200 cm</t>
  </si>
  <si>
    <t>LVM, Münster</t>
  </si>
  <si>
    <t>Sergiy Krotter (BS Möbel), Lehrte</t>
  </si>
  <si>
    <t>Afa</t>
  </si>
  <si>
    <t>A0003</t>
  </si>
  <si>
    <t>Home24 GmbH</t>
  </si>
  <si>
    <t>Sideboard Lindholm (Wohnzimmer)</t>
  </si>
  <si>
    <t>Küche</t>
  </si>
  <si>
    <t>A0010</t>
  </si>
  <si>
    <t>IKEA</t>
  </si>
  <si>
    <t>Empfänger der Zahlung</t>
  </si>
  <si>
    <t>Zinsen</t>
  </si>
  <si>
    <t>Anbieter</t>
  </si>
  <si>
    <t>Aktivierungs-datum</t>
  </si>
  <si>
    <t>Afa-Dauer Jahre</t>
  </si>
  <si>
    <t>Wohnung Stranddistelweg</t>
  </si>
  <si>
    <t>AfA</t>
  </si>
  <si>
    <t>15.06.2016*</t>
  </si>
  <si>
    <t>*Am 15.06.2016 wurde die Wohnung in den Vermietungsbetrieb übernommen.</t>
  </si>
  <si>
    <t>Frank Müller, Dortmund</t>
  </si>
  <si>
    <t>B0081</t>
  </si>
  <si>
    <t>Rundfunkbeitrag</t>
  </si>
  <si>
    <t>Gebühreneinzugszentrale ARD ZDF</t>
  </si>
  <si>
    <t>Nächte
fremd</t>
  </si>
  <si>
    <t>Nächte
eigen</t>
  </si>
  <si>
    <t>Eigenbelegung</t>
  </si>
  <si>
    <t>Hamburg = Hauptwohnung</t>
  </si>
  <si>
    <t>Restwert 31.12.2021</t>
  </si>
  <si>
    <t>Afa 2021</t>
  </si>
  <si>
    <t>Afa 2020</t>
  </si>
  <si>
    <t>Björn Timmler</t>
  </si>
  <si>
    <t>Harald Hajek</t>
  </si>
  <si>
    <t>Tage fremd</t>
  </si>
  <si>
    <t>Tage eigen</t>
  </si>
  <si>
    <t>Stromkosten</t>
  </si>
  <si>
    <t>E.VITA GmbH</t>
  </si>
  <si>
    <t>Zweitwohnungssteuer</t>
  </si>
  <si>
    <t>Stadt Fehmarn</t>
  </si>
  <si>
    <t>Abgaben</t>
  </si>
  <si>
    <t>Jahreskurabgabe</t>
  </si>
  <si>
    <t>Tourismusabgabe</t>
  </si>
  <si>
    <t>Jahresmiete Saisonstrandkorb H83</t>
  </si>
  <si>
    <t>Strandkorbvermietung Matthias Haltermann</t>
  </si>
  <si>
    <t>Fahrten zu Objekten wg. Vermietung &amp; Verpachtung 2022 mit Privat-Pkw</t>
  </si>
  <si>
    <t xml:space="preserve"> </t>
  </si>
  <si>
    <t>65-202: Möbel aufgebaut, Neue Griffe Küche montiert</t>
  </si>
  <si>
    <t>65-202: Schalter, Matratzen, Badarmaturen montiert</t>
  </si>
  <si>
    <t>Fehmarn = Stranddistelweg 7 (57-409) oder Strandhaferweg 5 (65-202)</t>
  </si>
  <si>
    <t>65-202: Infomappe, Bücher und weiteres Material in die Wohnung gebracht</t>
  </si>
  <si>
    <t>65-202: Aufräumarbeiten, Küchenarbeitsplatte neu, Fotoshooting</t>
  </si>
  <si>
    <t>65-202: Samstag Abholung bestellter Schlüsel bei HZF, Sonntag Schlüsselübergabe mit Fa. Sanner</t>
  </si>
  <si>
    <t>65-202: Austausch der defekten Nachttischleuchten im Schlafzimmer</t>
  </si>
  <si>
    <t>65-202: Tausch Halogenbirnen im Bad, Schmieren quietschender Türen</t>
  </si>
  <si>
    <t>65-202: Wohnung ausgeräumt in Container und erster Anstrich</t>
  </si>
  <si>
    <t>65-202: Fußboden Vinyl verlegt</t>
  </si>
  <si>
    <t>65-202: IKEA-Lieferung Möbel 17.02.2022 entgegen genommen</t>
  </si>
  <si>
    <t>65-202: home24-Lieferung Möbel 22.02.2022 entgegen genommen</t>
  </si>
  <si>
    <t>65-202: 7.11.22 Termin zum Ausmessen mit Fa. Grebien (wegen Tausch der Balkonfensterfront im Februar 2023), 57-409: Schimmel unter der Decke inspiziert und mit Spray bearbeitet</t>
  </si>
  <si>
    <t>EnthalteneMwSt in %</t>
  </si>
  <si>
    <t>Wohnung Strandhaferweg 5</t>
  </si>
  <si>
    <t>Margret Sieks, Bünde</t>
  </si>
  <si>
    <t>01.04.2022*</t>
  </si>
  <si>
    <t>"Ostseenest #1" (Wohnung 57-409)</t>
  </si>
  <si>
    <t>"Ostseenest #2" (Wohnung 65-202)</t>
  </si>
  <si>
    <t>Afa 2022</t>
  </si>
  <si>
    <t>FeWo 
#1 = Stranddistelweg 7 (Whg. 57-409)
#2 = Strandhaferweg 5 (Whg. 65-202)</t>
  </si>
  <si>
    <t>#1</t>
  </si>
  <si>
    <t>beide</t>
  </si>
  <si>
    <t>B0264</t>
  </si>
  <si>
    <t>Tabea Becker</t>
  </si>
  <si>
    <t>Marianne Gärtner-Frank</t>
  </si>
  <si>
    <t>Rolf Rößle</t>
  </si>
  <si>
    <t>Sonja Berzbach</t>
  </si>
  <si>
    <t>Michael Schwarz</t>
  </si>
  <si>
    <t>Julia Schulz</t>
  </si>
  <si>
    <t>Isabell Henkes</t>
  </si>
  <si>
    <t>Laura Goldenbaum</t>
  </si>
  <si>
    <t>Horst Gerlich</t>
  </si>
  <si>
    <t>Volker Gerrlich</t>
  </si>
  <si>
    <t>Uwe Edling</t>
  </si>
  <si>
    <t>Sandra Schubert</t>
  </si>
  <si>
    <t>Heike Zatrieb</t>
  </si>
  <si>
    <t>Marlene Steeger</t>
  </si>
  <si>
    <t>Manfred Plümer</t>
  </si>
  <si>
    <t>Elke Lange</t>
  </si>
  <si>
    <t>Vanessa Ackermann</t>
  </si>
  <si>
    <t>Nina Behrenberg</t>
  </si>
  <si>
    <t>Susanne Harvey</t>
  </si>
  <si>
    <t>Nicole Heißmann</t>
  </si>
  <si>
    <t>Jennifer Henneberg</t>
  </si>
  <si>
    <t>Benjamin Vahrmeyer</t>
  </si>
  <si>
    <t>Wintersperrung</t>
  </si>
  <si>
    <t>Ostseenest Fehmarn #1 (Wohnung 57-409) Stranddistelweg 7</t>
  </si>
  <si>
    <t>Ostseenest Fehmarn #2 (Wohnung 65-202) Strandhaferweg 5</t>
  </si>
  <si>
    <t>Keine Belegung, insbes. zur Vermeidung von Stromkosten (Elektroheizung)</t>
  </si>
  <si>
    <t>Buchung via fewo-direkt.de (Umsatz = Auszahlungsbetrag an Vermieter)</t>
  </si>
  <si>
    <t>Hat tatsächlich nur eine Nacht übernachtet (Sa-&gt;So)</t>
  </si>
  <si>
    <t>Renovierungsarbeiten</t>
  </si>
  <si>
    <t>Volker Schwan</t>
  </si>
  <si>
    <t>Frank &amp; Kerstin Gentz</t>
  </si>
  <si>
    <t>René Banholzer</t>
  </si>
  <si>
    <t>Stephan Dörfler</t>
  </si>
  <si>
    <t>Sandra Hein</t>
  </si>
  <si>
    <t>Ditta Krüger</t>
  </si>
  <si>
    <t>Kevin Pfaffner</t>
  </si>
  <si>
    <t>Tobias Kröpfl</t>
  </si>
  <si>
    <t>Chris Rosca</t>
  </si>
  <si>
    <t>Marcel Weyer</t>
  </si>
  <si>
    <t>Eberhard Sohst</t>
  </si>
  <si>
    <t>Melanie Sarg</t>
  </si>
  <si>
    <t>Viktoria Christ</t>
  </si>
  <si>
    <t>Kristin Meier</t>
  </si>
  <si>
    <t>Catharina Schmidt</t>
  </si>
  <si>
    <t>Sabine Karrer</t>
  </si>
  <si>
    <t>Alexander Link</t>
  </si>
  <si>
    <t>Birgit Braje</t>
  </si>
  <si>
    <t>Markus Olpp</t>
  </si>
  <si>
    <t>Dr. Wolfram Rosendahl</t>
  </si>
  <si>
    <t>Nach Erwerb und Renovierung Vermietungsbeginn 01.04.2022</t>
  </si>
  <si>
    <t>Marie-Luise Schwan</t>
  </si>
  <si>
    <t>Vater von Enno Schwan (zahlt aber vollen Preis)</t>
  </si>
  <si>
    <t>Renovierungshelfer, deswegen rabattiert</t>
  </si>
  <si>
    <t>Eine Übernachtung (139€) gutgeschrieben wegen Wassereinbruch</t>
  </si>
  <si>
    <t>Ein Wäschepaket (75€) gutgeschrieben wegen verpatztem Wäschetausch</t>
  </si>
  <si>
    <t>Bruder von Anke Schwan und Renovierungshelfer, deswegen rabattiert</t>
  </si>
  <si>
    <t>Buchung über AirBnB (Umsatz = Auszahlung an Vermieter)</t>
  </si>
  <si>
    <t>Grundsteuer</t>
  </si>
  <si>
    <t>Restwert 31.12.2022</t>
  </si>
  <si>
    <t>*Am 1.04.2022 wurde die Wohnung in den Vermietungsbetrieb übernommen.</t>
  </si>
  <si>
    <t>#2</t>
  </si>
  <si>
    <t>Hausgeldzahlungen WEG Strandhaferweg 5</t>
  </si>
  <si>
    <t>Hausratversicherung 65-202</t>
  </si>
  <si>
    <t>Hausratversicherung 57-409</t>
  </si>
  <si>
    <t>Fahrten zu den Ferienwohnungen</t>
  </si>
  <si>
    <t>Mutter von Enno Schwan (zahlt aber vollen Preis)</t>
  </si>
  <si>
    <t>B0265</t>
  </si>
  <si>
    <t>B0266</t>
  </si>
  <si>
    <t>B0267</t>
  </si>
  <si>
    <t>B0268</t>
  </si>
  <si>
    <t>B0269</t>
  </si>
  <si>
    <t>B0270</t>
  </si>
  <si>
    <t>B0271</t>
  </si>
  <si>
    <t>B0272</t>
  </si>
  <si>
    <t>B0273</t>
  </si>
  <si>
    <t>B0274</t>
  </si>
  <si>
    <t>B0275</t>
  </si>
  <si>
    <t>B0276</t>
  </si>
  <si>
    <t>B0277</t>
  </si>
  <si>
    <t>B0278</t>
  </si>
  <si>
    <t>B0279</t>
  </si>
  <si>
    <t>Mathes Design GmbH (Design Bestseller)</t>
  </si>
  <si>
    <t>GWG</t>
  </si>
  <si>
    <t>Onsuit PVT S.L. (Muloco.com)</t>
  </si>
  <si>
    <t>Mathes Design GmbH (Schöner Wohnen Shop)</t>
  </si>
  <si>
    <t>4 Esszimmerstühle zu je 355€ (Fritz Hansen Serie 7)</t>
  </si>
  <si>
    <t>Connox GmbH</t>
  </si>
  <si>
    <t>Rallyekombi Basic weiß</t>
  </si>
  <si>
    <t>Thomas Rogosch &amp; Tim Kähler GmbH</t>
  </si>
  <si>
    <t>Fußbodenbelag, Trittschalldämmung und Aluband 50m</t>
  </si>
  <si>
    <t>planeo.de F&amp;P GmbH</t>
  </si>
  <si>
    <t>Renovierungskosten</t>
  </si>
  <si>
    <t>OBI E-Commerce GmbH</t>
  </si>
  <si>
    <t>Pendelleuchte ähnlich PH5 für Esstisch</t>
  </si>
  <si>
    <t>Amazon (Shangqiu Ltd)</t>
  </si>
  <si>
    <t>Foto Erhardt</t>
  </si>
  <si>
    <t>Bilderrahmen Nielsen Apollo schwarz 30x40</t>
  </si>
  <si>
    <t>B0280</t>
  </si>
  <si>
    <t>B0282</t>
  </si>
  <si>
    <t>B0283</t>
  </si>
  <si>
    <t>B0284</t>
  </si>
  <si>
    <t>B0285</t>
  </si>
  <si>
    <t>B0286</t>
  </si>
  <si>
    <t>B0287</t>
  </si>
  <si>
    <t>B0288</t>
  </si>
  <si>
    <t>B0289</t>
  </si>
  <si>
    <t>B0290</t>
  </si>
  <si>
    <t>B0291</t>
  </si>
  <si>
    <t>B0292</t>
  </si>
  <si>
    <t>B0293</t>
  </si>
  <si>
    <t>B0294</t>
  </si>
  <si>
    <t>Möbelgriffe für Küchenzeile</t>
  </si>
  <si>
    <t>S&amp;O GmbH</t>
  </si>
  <si>
    <t>Sofa, Bett Schlafzimmer, Hocker, Schlafzimmerschrank</t>
  </si>
  <si>
    <t>IKEA Deutschland GmbH</t>
  </si>
  <si>
    <t>Miete Transport-LKW</t>
  </si>
  <si>
    <t>SIXT GmbH &amp; Co</t>
  </si>
  <si>
    <t>Esstisch weiß rund, 2 Beistelltische Chrom</t>
  </si>
  <si>
    <t>2 Bilderrahmen 20x30cm schwarz</t>
  </si>
  <si>
    <t>Artvera GmbH (AllesRahmen.de)</t>
  </si>
  <si>
    <t>Kunstdruck Lady Swan 30x40cm</t>
  </si>
  <si>
    <t>PaperCollective.com</t>
  </si>
  <si>
    <t>Hausverwaltung Göllnitz - Zustimmung zum Wohnungskauf Notargebühr</t>
  </si>
  <si>
    <t>Hausbverwaltung Göllnitz</t>
  </si>
  <si>
    <t>Gebühren</t>
  </si>
  <si>
    <t>2 Kunstdrucke 30x40cm</t>
  </si>
  <si>
    <t>wall-art.de Onlineshop</t>
  </si>
  <si>
    <t>Matratzen, Lattenroste, Decken und Kissen für Bett Wohnzimmer</t>
  </si>
  <si>
    <t>2 Kunstdrucke 20x30cm</t>
  </si>
  <si>
    <t>Kollwitz Internet GmbH (JUNIQUE.com)</t>
  </si>
  <si>
    <t>Flurgarderobe "Hang it all"</t>
  </si>
  <si>
    <t>Kinderreisebett Hauck 120x60cm</t>
  </si>
  <si>
    <t>Amazon</t>
  </si>
  <si>
    <t>Fritzbox WLAN Router</t>
  </si>
  <si>
    <t>Gartentisch für den Balkon</t>
  </si>
  <si>
    <t>Bauhaus E-Business GmbH &amp; Co KG</t>
  </si>
  <si>
    <t>B0295</t>
  </si>
  <si>
    <t>B0296</t>
  </si>
  <si>
    <t>B0297</t>
  </si>
  <si>
    <t>B0298</t>
  </si>
  <si>
    <t>B0300</t>
  </si>
  <si>
    <t>B0301</t>
  </si>
  <si>
    <t>B0302</t>
  </si>
  <si>
    <t>B0303</t>
  </si>
  <si>
    <t>B0304</t>
  </si>
  <si>
    <t>B0305</t>
  </si>
  <si>
    <t>B0306</t>
  </si>
  <si>
    <t>B0307</t>
  </si>
  <si>
    <t>B0308</t>
  </si>
  <si>
    <t>B0309</t>
  </si>
  <si>
    <t>B0310</t>
  </si>
  <si>
    <t>B0311</t>
  </si>
  <si>
    <t>B0312</t>
  </si>
  <si>
    <t>B0313</t>
  </si>
  <si>
    <t>B0314</t>
  </si>
  <si>
    <t>B0315</t>
  </si>
  <si>
    <t>B0316</t>
  </si>
  <si>
    <t>B0317</t>
  </si>
  <si>
    <t>B0318</t>
  </si>
  <si>
    <t>B0319</t>
  </si>
  <si>
    <t>B0320</t>
  </si>
  <si>
    <t>B0321</t>
  </si>
  <si>
    <t>B0322</t>
  </si>
  <si>
    <t>B0323</t>
  </si>
  <si>
    <t>B0324</t>
  </si>
  <si>
    <t>B0325</t>
  </si>
  <si>
    <t>B0326</t>
  </si>
  <si>
    <t>Stehleuchte Wohnzimmer ähnlich Arne Jacobsen</t>
  </si>
  <si>
    <t>Amazon (Barcelona LED)</t>
  </si>
  <si>
    <t>Steckdosen, Lichtschalter und USB-Ports von Busch-Jaeger</t>
  </si>
  <si>
    <t>Voltking GmbH</t>
  </si>
  <si>
    <t>3 Kunstdrucke für Schreibtisch Schlafzimmer</t>
  </si>
  <si>
    <t>4 Stühle und Polster für den Balkon</t>
  </si>
  <si>
    <t>Kunstdruck Knoten 70x100cm</t>
  </si>
  <si>
    <t>Nordic Nest GmbH</t>
  </si>
  <si>
    <t>Tivoli HiFi-System</t>
  </si>
  <si>
    <t>Harren Versand e.K. Münster</t>
  </si>
  <si>
    <t>Bosch Handrührgerät</t>
  </si>
  <si>
    <t>Provisionsabrechnung Fa. Sanner 11.2.22</t>
  </si>
  <si>
    <t>Apartmentvermietung Sanner</t>
  </si>
  <si>
    <t>Badezimmerarmaturen</t>
  </si>
  <si>
    <t>reuter Europe GmbH</t>
  </si>
  <si>
    <t>Messerblock Premium</t>
  </si>
  <si>
    <t>3 Backformen</t>
  </si>
  <si>
    <t>6er Set Melamin-Teelöffdel</t>
  </si>
  <si>
    <t>Amazon (Florian Wucherpfennig)</t>
  </si>
  <si>
    <t>3 Bilderrahmen schwarz 20x30cm</t>
  </si>
  <si>
    <t>DeLonghi Nespresso-Maschine</t>
  </si>
  <si>
    <t>Besteckkasten</t>
  </si>
  <si>
    <t>Caprety (Nikolas Balko) Nürnberg</t>
  </si>
  <si>
    <t>Bilderrahmen Nielsen Apollo schwarz 50x70cm</t>
  </si>
  <si>
    <t>Weiterer Bilderrahmen Nielsen Apollo schwarz 50x70cm</t>
  </si>
  <si>
    <t>Gutschild.de Weiterstadt</t>
  </si>
  <si>
    <t>B0328</t>
  </si>
  <si>
    <t>B0329</t>
  </si>
  <si>
    <t>B0330</t>
  </si>
  <si>
    <t>B0331</t>
  </si>
  <si>
    <t>B0332</t>
  </si>
  <si>
    <t>B0333</t>
  </si>
  <si>
    <t>B0334</t>
  </si>
  <si>
    <t>B0335</t>
  </si>
  <si>
    <t>B0336</t>
  </si>
  <si>
    <t>B0337</t>
  </si>
  <si>
    <t>B0338</t>
  </si>
  <si>
    <t>B0339</t>
  </si>
  <si>
    <t>B0340</t>
  </si>
  <si>
    <t>B0341</t>
  </si>
  <si>
    <t>B0342</t>
  </si>
  <si>
    <t>B0343</t>
  </si>
  <si>
    <t>B0344</t>
  </si>
  <si>
    <t>B0345</t>
  </si>
  <si>
    <t>B0346</t>
  </si>
  <si>
    <t>B0347</t>
  </si>
  <si>
    <t>B0348</t>
  </si>
  <si>
    <t>B0349</t>
  </si>
  <si>
    <t>B0350</t>
  </si>
  <si>
    <t>B0351</t>
  </si>
  <si>
    <t>B0352</t>
  </si>
  <si>
    <t>B0353</t>
  </si>
  <si>
    <t>B0354</t>
  </si>
  <si>
    <t>B0355</t>
  </si>
  <si>
    <t>B0356</t>
  </si>
  <si>
    <t>B0357</t>
  </si>
  <si>
    <t>B0358</t>
  </si>
  <si>
    <t>B0359</t>
  </si>
  <si>
    <t>B0360</t>
  </si>
  <si>
    <t>B0361</t>
  </si>
  <si>
    <t>B0362</t>
  </si>
  <si>
    <t>B0363</t>
  </si>
  <si>
    <t>B0364</t>
  </si>
  <si>
    <t>B0365</t>
  </si>
  <si>
    <t>B0366</t>
  </si>
  <si>
    <t>B0367</t>
  </si>
  <si>
    <t>B0368</t>
  </si>
  <si>
    <t>B0369</t>
  </si>
  <si>
    <t>B0370</t>
  </si>
  <si>
    <t>B0371</t>
  </si>
  <si>
    <t>B0372</t>
  </si>
  <si>
    <t>B0373</t>
  </si>
  <si>
    <t>B0374</t>
  </si>
  <si>
    <t>B0375</t>
  </si>
  <si>
    <t>B0376</t>
  </si>
  <si>
    <t>B0377</t>
  </si>
  <si>
    <t>B0378</t>
  </si>
  <si>
    <t>B0379</t>
  </si>
  <si>
    <t>B0380</t>
  </si>
  <si>
    <t>B0381</t>
  </si>
  <si>
    <t>B0382</t>
  </si>
  <si>
    <t>B0383</t>
  </si>
  <si>
    <t>B0384</t>
  </si>
  <si>
    <t>B0385</t>
  </si>
  <si>
    <t>B0386</t>
  </si>
  <si>
    <t>B0387</t>
  </si>
  <si>
    <t>B0388</t>
  </si>
  <si>
    <t>B0389</t>
  </si>
  <si>
    <t>B0390</t>
  </si>
  <si>
    <t>B0391</t>
  </si>
  <si>
    <t>B0392</t>
  </si>
  <si>
    <t>B0393</t>
  </si>
  <si>
    <t>B0394</t>
  </si>
  <si>
    <t>B0395</t>
  </si>
  <si>
    <t>B0396</t>
  </si>
  <si>
    <t>B0397</t>
  </si>
  <si>
    <t>B0398</t>
  </si>
  <si>
    <t>B0399</t>
  </si>
  <si>
    <t>B0400</t>
  </si>
  <si>
    <t>B0401</t>
  </si>
  <si>
    <t>B0402</t>
  </si>
  <si>
    <t>B0403</t>
  </si>
  <si>
    <t>B0404</t>
  </si>
  <si>
    <t>B0405</t>
  </si>
  <si>
    <t>B0406</t>
  </si>
  <si>
    <t>B0407</t>
  </si>
  <si>
    <t>B0408</t>
  </si>
  <si>
    <t>B0409</t>
  </si>
  <si>
    <t>B0410</t>
  </si>
  <si>
    <t>B0411</t>
  </si>
  <si>
    <t>Kunstdruck Composition Poster 50x70cm</t>
  </si>
  <si>
    <t>Containeraufstellung inkl. Entsorgung Wohnungsinventar</t>
  </si>
  <si>
    <t>Von Schönfels GmbH Fehmarn</t>
  </si>
  <si>
    <t>SKUBB Schrankinventar und NORDMÄRKE Ladepad</t>
  </si>
  <si>
    <t>Einbauspüle mit Siphon</t>
  </si>
  <si>
    <t>Waschbeckenunterschrank</t>
  </si>
  <si>
    <t>home24 SE</t>
  </si>
  <si>
    <t>Schrank und Doppelbett Wohnzimmer</t>
  </si>
  <si>
    <t>Sideboard Wohnzimmer</t>
  </si>
  <si>
    <t>Set Küchenutensilien</t>
  </si>
  <si>
    <t>2er Set Beistelltische Wohnzimmer Holz/weiß</t>
  </si>
  <si>
    <t>Matratze für Kinderreisebett</t>
  </si>
  <si>
    <t>baby-direkt Fulda</t>
  </si>
  <si>
    <t>Tischlampe AJ schwarz (2 Stück)</t>
  </si>
  <si>
    <t>iconmobel.de</t>
  </si>
  <si>
    <t>Bilderrahmen Nielsen 70x100cm</t>
  </si>
  <si>
    <t>Ramendo e.K. (Rahmen-Shop.de)</t>
  </si>
  <si>
    <t>Dichtungen für 4 Zimmertüren</t>
  </si>
  <si>
    <t>Baustoffe Richter, Fehmarn</t>
  </si>
  <si>
    <t>Smart-TV, Staubsauger und weitere Kleingeräte</t>
  </si>
  <si>
    <t>Saturn Electrohandel GmbH, Lübeck</t>
  </si>
  <si>
    <t>Smart-TV für Schlafzimmer</t>
  </si>
  <si>
    <t>5 Ersatzschlüssel für ABUS-Wohnungsschloss</t>
  </si>
  <si>
    <t>HZF Bauzentrum Fehmarn</t>
  </si>
  <si>
    <t>Einbau Badheizkörper</t>
  </si>
  <si>
    <t>Dührkop GmbH &amp; Co KG Fehmarn</t>
  </si>
  <si>
    <t>3 weitere Haustürschlüssel</t>
  </si>
  <si>
    <t>Jahresmiete Saisonstrandkorb H 218</t>
  </si>
  <si>
    <t>Provisionsabrechnung Fa. Sanner 17.4.22</t>
  </si>
  <si>
    <t>Provisionsabrechnung Fa. Sanner 25.4.22</t>
  </si>
  <si>
    <t>Provisionsabrechnung Fa. Sanner 08.5.22</t>
  </si>
  <si>
    <t>Anschließen Spüle und Durchlauferhitzer Küche</t>
  </si>
  <si>
    <t>Tischlerei Barkow, Fehmarn</t>
  </si>
  <si>
    <t>Provisionsabrechnung Fa. Sanner 29.5.22</t>
  </si>
  <si>
    <t>Provisionsabrechnung Fa. Sanner 06.6.22</t>
  </si>
  <si>
    <t>Bilderrahmen schwarz DIN A2</t>
  </si>
  <si>
    <t>Provisionsabrechnung Fa. Sanner 21.8.22 (Re4021)</t>
  </si>
  <si>
    <t>Provisionsabrechnung Fa. Sanner 21.8.22 (Re 4023)</t>
  </si>
  <si>
    <t>Provisionsabrechnung Fa. Sanner 21.8.22 (Re 4022)</t>
  </si>
  <si>
    <t>Einstellen und Nachfälzen Zimmertüren</t>
  </si>
  <si>
    <t>Provisionsabrechnung Fa. Sanner 30.6.22</t>
  </si>
  <si>
    <t>Provisionsabrechnung Fa. Sanner 3.9.22 (Re 4066)</t>
  </si>
  <si>
    <t>Provisionsabrechnung Fa. Sanner 3.9.22 (Re 4067)</t>
  </si>
  <si>
    <t>Provisionsabrechnung Fa. Sanner 30.9.22 (Re 4140)</t>
  </si>
  <si>
    <t>Provisionsabrechnung Fa. Sanner 30.9.22 (Re 4123)</t>
  </si>
  <si>
    <t>Provisionsabrechnung Fa. Sanner 29.11.22 (Re 4223)</t>
  </si>
  <si>
    <t>Provisionsabrechnung Fa. Sanner 8.11.22 (Re 4177)</t>
  </si>
  <si>
    <t>Provisionsabrechnung Fa. Sanner 8.11.22 (Re 4176)</t>
  </si>
  <si>
    <t>Ersatz für abgebrochenen Hausschlüssel</t>
  </si>
  <si>
    <t>MONTANA GmbH</t>
  </si>
  <si>
    <t>WEG Strandhaferweg 5 Fehmarn</t>
  </si>
  <si>
    <t>VR Bank zwischen den Meeren</t>
  </si>
  <si>
    <t>Zinsanteil Kredit für Badrenovierung Whg. 57-409</t>
  </si>
  <si>
    <t>Degussa Bank</t>
  </si>
  <si>
    <t>Internet &amp; Telefon in den Ferienwohnungen</t>
  </si>
  <si>
    <t>Beleg Nr. B0365</t>
  </si>
  <si>
    <t>Maßanfertigung und Einbau neue Küchenarbeitsplatte</t>
  </si>
  <si>
    <t>Bruttoeinnahmen inkl. Endreinigung und Leihwäsche</t>
  </si>
  <si>
    <t>Gardinenzubehör (Stopper für Schiene Wohnzimmer)</t>
  </si>
  <si>
    <t>Montagekleber und Maleracryl</t>
  </si>
  <si>
    <t>Malerroller und -klebeband</t>
  </si>
  <si>
    <t>Nachttischschränke Schlafzimmer, Schrankeinrichtung</t>
  </si>
  <si>
    <t>Winkelprofil</t>
  </si>
  <si>
    <t>2 Türgarderoben für Bad und Schlafzimmer</t>
  </si>
  <si>
    <t>Korkenzieher und Schere</t>
  </si>
  <si>
    <t>EDEKA Guttkuhn, Fehmarn</t>
  </si>
  <si>
    <t>33,25 Liter Dieselkraftstoff für SIXT-Leih-LKW</t>
  </si>
  <si>
    <t>Shell-Station Hamburg-Wandsbek</t>
  </si>
  <si>
    <t>Sockelleisten und Viertelstab</t>
  </si>
  <si>
    <t>Essen mit Renovierungshelfern Christoph und Sven</t>
  </si>
  <si>
    <t>Aalkate Fehmarn</t>
  </si>
  <si>
    <t>4 Zimmertüren und Türdrücker</t>
  </si>
  <si>
    <t>Bauhaus Hamburg-Wandsbek</t>
  </si>
  <si>
    <t>Anpassungsprofil</t>
  </si>
  <si>
    <t>Klemmen für Elektroarbeiten</t>
  </si>
  <si>
    <t>2 LED-Glühbirnen E14</t>
  </si>
  <si>
    <t>toom Baumarkt HH-Wandsbek</t>
  </si>
  <si>
    <t>Wandfarbe und Malerzubehör (Eimer, Rollen, Pinsel etc.)</t>
  </si>
  <si>
    <t>2 Bilderrahmen schwarz 50x70</t>
  </si>
  <si>
    <t>2 Stück Viertelstab</t>
  </si>
  <si>
    <t>Haartrockner für Badezimmer</t>
  </si>
  <si>
    <t>Rossmann Drogeriemarkt Fehmarn</t>
  </si>
  <si>
    <t>Milchaufschäumer für Küche</t>
  </si>
  <si>
    <t>Tchibo im EKZ Hamburg-Farmsen</t>
  </si>
  <si>
    <t>Kücheninventar (Gläser, Schüsseln, Besteck und Zubehör)</t>
  </si>
  <si>
    <t>Retoure Gardinen und Teppich</t>
  </si>
  <si>
    <t>3-Fach-Stecker und Reinigungsmittel für Küche</t>
  </si>
  <si>
    <t>12 Espressolöffel</t>
  </si>
  <si>
    <t>Kaufhaus Stolz, Fehmarn</t>
  </si>
  <si>
    <t>Klein-Durchlauferhitzer für Küche und Reparaturzubehör</t>
  </si>
  <si>
    <t>Küchen-Schneidebretter, -Fruchtpresse und Spiele für Schrank im WoZi</t>
  </si>
  <si>
    <t>Duschkabinenabzieher und Badreiniger</t>
  </si>
  <si>
    <t>Flizgleiter und Schrauben</t>
  </si>
  <si>
    <t>Gardinenzubehör (Aufhänger und Haken für Schiene Wohnzimmer)</t>
  </si>
  <si>
    <t>Müllbeutel und Swiffer Staubmagnet</t>
  </si>
  <si>
    <t>Unterlegscheiben für Zimmertüren</t>
  </si>
  <si>
    <t>Das Depot Hamburg Wandsbek</t>
  </si>
  <si>
    <t>Dekorationsartikel (Gräser, Kerzen)</t>
  </si>
  <si>
    <t>Änderung / Nähen der Gardinen für Wohn- und Schlafzimmer</t>
  </si>
  <si>
    <t>Promoden Schneiderei HH-Farmsen</t>
  </si>
  <si>
    <t>4 Zylinderschlüssel und 3 Schlüsselanhänger</t>
  </si>
  <si>
    <t>1 Zylinderschlüssel Rohling</t>
  </si>
  <si>
    <t>Vasen, Windlichter und Teelichthalter</t>
  </si>
  <si>
    <t>Knutzen Wohnen Hamburg-Wandsbek</t>
  </si>
  <si>
    <t>Hakenleiste Küche, Verbandstäschchen für Badschrank</t>
  </si>
  <si>
    <t>Zahnputzbecher für Badezimmer</t>
  </si>
  <si>
    <t>Pizzaroller und Flaschenöffner</t>
  </si>
  <si>
    <t>2 Kissen "Auszeit" 30x60cm</t>
  </si>
  <si>
    <t>Türschließzylinder und Steckdosenleisten</t>
  </si>
  <si>
    <t>Wäscheklammerbeutel</t>
  </si>
  <si>
    <t>TEDI Fehmarn</t>
  </si>
  <si>
    <t>Mikrowellengerät</t>
  </si>
  <si>
    <t>Lidl Fehmarn</t>
  </si>
  <si>
    <t>Papierkorb aus Holz für WoZi</t>
  </si>
  <si>
    <t>JYSK Fehmarn</t>
  </si>
  <si>
    <t>B0412</t>
  </si>
  <si>
    <t>B0413</t>
  </si>
  <si>
    <t>B0414</t>
  </si>
  <si>
    <t>B0415</t>
  </si>
  <si>
    <t>B0416</t>
  </si>
  <si>
    <t>B0417</t>
  </si>
  <si>
    <t>B0418</t>
  </si>
  <si>
    <t>B0419</t>
  </si>
  <si>
    <t>B0420</t>
  </si>
  <si>
    <t>B0421</t>
  </si>
  <si>
    <t>B0422</t>
  </si>
  <si>
    <t>B0423</t>
  </si>
  <si>
    <t>B0424</t>
  </si>
  <si>
    <t>B0425</t>
  </si>
  <si>
    <t>B0426</t>
  </si>
  <si>
    <t>B0427</t>
  </si>
  <si>
    <t>B0428</t>
  </si>
  <si>
    <t>B0429</t>
  </si>
  <si>
    <t>B0430</t>
  </si>
  <si>
    <t>B0431</t>
  </si>
  <si>
    <t>B0432</t>
  </si>
  <si>
    <t>B0433</t>
  </si>
  <si>
    <t>B0434</t>
  </si>
  <si>
    <t>B0435</t>
  </si>
  <si>
    <t>B0436</t>
  </si>
  <si>
    <t>B0437</t>
  </si>
  <si>
    <t>B0438</t>
  </si>
  <si>
    <t>B0439</t>
  </si>
  <si>
    <t>B0440</t>
  </si>
  <si>
    <t>B0441</t>
  </si>
  <si>
    <t>B0442</t>
  </si>
  <si>
    <t>B0443</t>
  </si>
  <si>
    <t>B0444</t>
  </si>
  <si>
    <t>B0445</t>
  </si>
  <si>
    <t>Seifenspender, Kosmetikeimer, Wäscheständer, Ausbesserungsfarbe</t>
  </si>
  <si>
    <t>Dichtungsringe für Bad</t>
  </si>
  <si>
    <t>Untersetzer, Platz-Sets und LED-Kerze für Windlicht</t>
  </si>
  <si>
    <t>Bug's Wohnen &amp; Schenken, Fehmarn</t>
  </si>
  <si>
    <t>Fleecedecken für Balkon</t>
  </si>
  <si>
    <t>Topfscharniere</t>
  </si>
  <si>
    <t>Anschlussrohr für Küchenspüle</t>
  </si>
  <si>
    <t>Kabelkanal und Zubehör</t>
  </si>
  <si>
    <t>Tagesdecke 130x160 cm und Teelichthalter</t>
  </si>
  <si>
    <t>Türpuffer</t>
  </si>
  <si>
    <t>Steckdosenleiste Premium Line</t>
  </si>
  <si>
    <t>Regalboden und zwei Türöffner</t>
  </si>
  <si>
    <t>Röhrengeruchsverschluss und Bodenträger</t>
  </si>
  <si>
    <t>Retoure falsche Spüle und Zubehör</t>
  </si>
  <si>
    <t>Laminierservice für Infomappe Ostseenest #2</t>
  </si>
  <si>
    <t>Staples Hamburg-Wandsbek</t>
  </si>
  <si>
    <t>Backofen, Kochfeld und Einbauspüle für Küche</t>
  </si>
  <si>
    <t>Glühbirne und Bilderrahmen schwarz 50x70</t>
  </si>
  <si>
    <t>Herdanschlussset</t>
  </si>
  <si>
    <t>Vorhangschloss und Schlüsselanhänger für Strandkorb</t>
  </si>
  <si>
    <t>2 Kronenkerzen</t>
  </si>
  <si>
    <t>Gläser, Teller und weiteres Kücheninventar, z.T. als Ersatz / Ergänzung</t>
  </si>
  <si>
    <t>5. Bettzeug als Ersatz für verschmutztes Bettzeug nach Abreise</t>
  </si>
  <si>
    <t>Ersatz für Fußmatte "Fehmarn"</t>
  </si>
  <si>
    <t>Heide Raum und Farbe, Fehmarn</t>
  </si>
  <si>
    <t>Zwischenfeststeller</t>
  </si>
  <si>
    <t>Küchenzange und Grillzange</t>
  </si>
  <si>
    <t>Tesa Haken für Bad</t>
  </si>
  <si>
    <t>TCM Küchenmesserset</t>
  </si>
  <si>
    <t>Küchenuntensilien und Kissenbezüge zum Ersetzen / Auffüllen</t>
  </si>
  <si>
    <t>LED-Lichter als Ersatz</t>
  </si>
  <si>
    <t>LED Reflektor und Halogenblister für Badleuchten in der Decke</t>
  </si>
  <si>
    <t>Multispry zum Schmieren der Türen</t>
  </si>
  <si>
    <t>Schimmelentferner und Türpuffer als Ersatz</t>
  </si>
  <si>
    <t>Teelichthalter</t>
  </si>
  <si>
    <t>Hebelkorkenzieher als Ersatz</t>
  </si>
  <si>
    <t>Fleecedecke 140x200cm</t>
  </si>
  <si>
    <t>Seifenspender und Batterien</t>
  </si>
  <si>
    <t>Enthaltene MwSt. in EUR</t>
  </si>
  <si>
    <t>Ausgaben (ohne AfA) Ferienwohnungen 2022</t>
  </si>
  <si>
    <t>Kunstdrucke / Poster für Schlafzimmer</t>
  </si>
  <si>
    <t>Sessel "Egg Chair" für Wohnzimmer</t>
  </si>
  <si>
    <t>Nachttischleuchten für Schlafzimmer</t>
  </si>
  <si>
    <t>Sockelleisten und Fliesenrenovierungsprofil</t>
  </si>
  <si>
    <t>Schwarze Schreibtischlampe ähnlich Arne Jacobsen</t>
  </si>
  <si>
    <t>Parkplatzschild mit Einschlagpfosten</t>
  </si>
  <si>
    <t>Zwei Kunstdrucke 50x70cm</t>
  </si>
  <si>
    <t>2 weiße Nachttischleuchten ähnlich Arne Jacobsen als Ersatz für kaputte</t>
  </si>
  <si>
    <t>Annuitätendarlehen Zinsanteile Whg. 57-409</t>
  </si>
  <si>
    <t>Annuitätendarlehen Zinsanteile Whg. 65-202</t>
  </si>
  <si>
    <t>Rohrsteckschlüssel und Sanitärzubehör für Badinstallationen</t>
  </si>
  <si>
    <t>Spiegel und Kücheninventar (Töpfe, Pfannen)</t>
  </si>
  <si>
    <t>s. "AfA-Berechnung Wohnungskauf"</t>
  </si>
  <si>
    <t>AfA-Berechnung für Ferienwohnungen 2022</t>
  </si>
  <si>
    <t>Wert 01.04.2022</t>
  </si>
  <si>
    <t>km-Geld (0,3 € pro km)</t>
  </si>
  <si>
    <t>Einnahmen Ferienwohnungen 2022</t>
  </si>
  <si>
    <t>Gesamtbruttoeinnahmen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</si>
</sst>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\ &quot;€&quot;"/>
    <numFmt numFmtId="166" formatCode="dd/mm/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sz val="11"/>
      <name val="Georgia"/>
      <family val="1"/>
    </font>
    <font>
      <b/>
      <sz val="11"/>
      <name val="Georgia"/>
      <family val="1"/>
    </font>
    <font>
      <b/>
      <sz val="24"/>
      <color theme="1"/>
      <name val="Georgia"/>
      <family val="1"/>
    </font>
    <font>
      <sz val="24"/>
      <color theme="1"/>
      <name val="Calibri"/>
      <family val="2"/>
      <scheme val="minor"/>
    </font>
    <font>
      <b/>
      <sz val="11"/>
      <color rgb="FFFF0000"/>
      <name val="Georgia"/>
      <family val="1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Georgia"/>
      <family val="1"/>
    </font>
    <font>
      <b/>
      <sz val="16"/>
      <color theme="1"/>
      <name val="Georgia"/>
      <family val="1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 applyAlignment="1">
      <alignment horizontal="left"/>
    </xf>
    <xf numFmtId="164" fontId="2" fillId="0" borderId="1" xfId="0" applyNumberFormat="1" applyFont="1" applyBorder="1"/>
    <xf numFmtId="0" fontId="4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left"/>
    </xf>
    <xf numFmtId="0" fontId="5" fillId="0" borderId="0" xfId="0" applyFont="1"/>
    <xf numFmtId="1" fontId="1" fillId="0" borderId="3" xfId="0" applyNumberFormat="1" applyFont="1" applyBorder="1"/>
    <xf numFmtId="164" fontId="1" fillId="0" borderId="3" xfId="0" applyNumberFormat="1" applyFont="1" applyBorder="1"/>
    <xf numFmtId="0" fontId="1" fillId="2" borderId="1" xfId="0" applyFont="1" applyFill="1" applyBorder="1" applyAlignment="1">
      <alignment horizontal="right" vertical="top" wrapText="1"/>
    </xf>
    <xf numFmtId="0" fontId="2" fillId="0" borderId="0" xfId="0" applyFont="1"/>
    <xf numFmtId="0" fontId="1" fillId="0" borderId="2" xfId="0" applyFont="1" applyBorder="1"/>
    <xf numFmtId="0" fontId="0" fillId="0" borderId="3" xfId="0" applyBorder="1"/>
    <xf numFmtId="3" fontId="1" fillId="0" borderId="3" xfId="0" applyNumberFormat="1" applyFont="1" applyBorder="1"/>
    <xf numFmtId="0" fontId="1" fillId="0" borderId="0" xfId="0" applyFont="1"/>
    <xf numFmtId="14" fontId="2" fillId="0" borderId="1" xfId="0" applyNumberFormat="1" applyFont="1" applyBorder="1"/>
    <xf numFmtId="0" fontId="2" fillId="0" borderId="5" xfId="0" applyFont="1" applyBorder="1"/>
    <xf numFmtId="14" fontId="2" fillId="0" borderId="1" xfId="0" applyNumberFormat="1" applyFont="1" applyBorder="1" applyAlignment="1">
      <alignment horizontal="right"/>
    </xf>
    <xf numFmtId="0" fontId="1" fillId="0" borderId="3" xfId="0" applyFont="1" applyBorder="1"/>
    <xf numFmtId="0" fontId="3" fillId="0" borderId="0" xfId="0" applyFont="1"/>
    <xf numFmtId="0" fontId="6" fillId="0" borderId="0" xfId="0" applyFont="1"/>
    <xf numFmtId="164" fontId="3" fillId="0" borderId="1" xfId="0" applyNumberFormat="1" applyFont="1" applyBorder="1"/>
    <xf numFmtId="0" fontId="8" fillId="0" borderId="0" xfId="0" applyFont="1"/>
    <xf numFmtId="1" fontId="2" fillId="0" borderId="6" xfId="0" applyNumberFormat="1" applyFont="1" applyBorder="1" applyAlignment="1">
      <alignment horizontal="right"/>
    </xf>
    <xf numFmtId="1" fontId="7" fillId="0" borderId="6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0" fillId="0" borderId="1" xfId="0" applyFont="1" applyBorder="1"/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1" fontId="7" fillId="4" borderId="6" xfId="0" applyNumberFormat="1" applyFont="1" applyFill="1" applyBorder="1" applyAlignment="1">
      <alignment vertical="top" wrapText="1"/>
    </xf>
    <xf numFmtId="1" fontId="2" fillId="4" borderId="6" xfId="0" applyNumberFormat="1" applyFont="1" applyFill="1" applyBorder="1" applyAlignment="1">
      <alignment horizontal="right"/>
    </xf>
    <xf numFmtId="1" fontId="1" fillId="4" borderId="3" xfId="0" applyNumberFormat="1" applyFont="1" applyFill="1" applyBorder="1"/>
    <xf numFmtId="9" fontId="2" fillId="0" borderId="1" xfId="0" applyNumberFormat="1" applyFont="1" applyBorder="1"/>
    <xf numFmtId="164" fontId="1" fillId="0" borderId="8" xfId="0" applyNumberFormat="1" applyFont="1" applyBorder="1"/>
    <xf numFmtId="164" fontId="1" fillId="0" borderId="7" xfId="0" applyNumberFormat="1" applyFont="1" applyBorder="1"/>
    <xf numFmtId="164" fontId="2" fillId="3" borderId="1" xfId="0" applyNumberFormat="1" applyFont="1" applyFill="1" applyBorder="1"/>
    <xf numFmtId="165" fontId="2" fillId="3" borderId="0" xfId="0" applyNumberFormat="1" applyFont="1" applyFill="1"/>
    <xf numFmtId="0" fontId="5" fillId="0" borderId="4" xfId="0" applyFont="1" applyBorder="1" applyAlignment="1">
      <alignment horizontal="left"/>
    </xf>
    <xf numFmtId="164" fontId="11" fillId="0" borderId="9" xfId="0" applyNumberFormat="1" applyFont="1" applyBorder="1"/>
    <xf numFmtId="0" fontId="11" fillId="0" borderId="9" xfId="0" applyFont="1" applyBorder="1"/>
    <xf numFmtId="0" fontId="12" fillId="0" borderId="9" xfId="0" applyFont="1" applyBorder="1"/>
    <xf numFmtId="0" fontId="0" fillId="0" borderId="9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I18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6" sqref="D16"/>
    </sheetView>
  </sheetViews>
  <sheetFormatPr baseColWidth="10" defaultRowHeight="15" x14ac:dyDescent="0.2"/>
  <cols>
    <col min="2" max="2" width="64" customWidth="1"/>
    <col min="3" max="3" width="21.5" customWidth="1"/>
    <col min="4" max="4" width="43.5" customWidth="1"/>
    <col min="5" max="5" width="21.1640625" bestFit="1" customWidth="1"/>
    <col min="6" max="6" width="12" bestFit="1" customWidth="1"/>
    <col min="7" max="7" width="12" customWidth="1"/>
    <col min="8" max="8" width="17.1640625" customWidth="1"/>
    <col min="9" max="9" width="12.1640625" customWidth="1"/>
  </cols>
  <sheetData>
    <row r="1" spans="1:87" ht="30" x14ac:dyDescent="0.3">
      <c r="A1" s="9" t="s">
        <v>560</v>
      </c>
    </row>
    <row r="2" spans="1:87" ht="81" customHeight="1" x14ac:dyDescent="0.2">
      <c r="A2" s="1" t="s">
        <v>0</v>
      </c>
      <c r="B2" s="1" t="s">
        <v>2</v>
      </c>
      <c r="C2" s="2" t="s">
        <v>91</v>
      </c>
      <c r="D2" s="1" t="s">
        <v>36</v>
      </c>
      <c r="E2" s="1" t="s">
        <v>3</v>
      </c>
      <c r="F2" s="1" t="s">
        <v>16</v>
      </c>
      <c r="G2" s="2" t="s">
        <v>84</v>
      </c>
      <c r="H2" s="2" t="s">
        <v>19</v>
      </c>
      <c r="I2" s="2" t="s">
        <v>559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</row>
    <row r="3" spans="1:87" x14ac:dyDescent="0.2">
      <c r="A3" s="3" t="s">
        <v>46</v>
      </c>
      <c r="B3" s="3" t="s">
        <v>47</v>
      </c>
      <c r="C3" s="35" t="s">
        <v>93</v>
      </c>
      <c r="D3" s="3" t="s">
        <v>48</v>
      </c>
      <c r="E3" s="3" t="s">
        <v>18</v>
      </c>
      <c r="F3" s="18">
        <v>42895</v>
      </c>
      <c r="G3" s="41">
        <v>0</v>
      </c>
      <c r="H3" s="5">
        <f>17.5*12</f>
        <v>210</v>
      </c>
      <c r="I3" s="5">
        <v>0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</row>
    <row r="4" spans="1:87" x14ac:dyDescent="0.2">
      <c r="A4" s="3" t="s">
        <v>94</v>
      </c>
      <c r="B4" s="3" t="s">
        <v>561</v>
      </c>
      <c r="C4" s="35" t="s">
        <v>155</v>
      </c>
      <c r="D4" s="3" t="s">
        <v>176</v>
      </c>
      <c r="E4" s="34" t="s">
        <v>177</v>
      </c>
      <c r="F4" s="18">
        <v>44583</v>
      </c>
      <c r="G4" s="41">
        <v>0.19</v>
      </c>
      <c r="H4" s="5">
        <v>98</v>
      </c>
      <c r="I4" s="5">
        <f t="shared" ref="I4:I12" si="0">H4/119*19</f>
        <v>15.647058823529411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</row>
    <row r="5" spans="1:87" x14ac:dyDescent="0.2">
      <c r="A5" s="3" t="s">
        <v>161</v>
      </c>
      <c r="B5" s="3" t="s">
        <v>562</v>
      </c>
      <c r="C5" s="35" t="s">
        <v>155</v>
      </c>
      <c r="D5" s="3" t="s">
        <v>178</v>
      </c>
      <c r="E5" s="34" t="s">
        <v>177</v>
      </c>
      <c r="F5" s="18">
        <v>44585</v>
      </c>
      <c r="G5" s="41">
        <v>0.19</v>
      </c>
      <c r="H5" s="5">
        <v>736.56</v>
      </c>
      <c r="I5" s="5">
        <f t="shared" si="0"/>
        <v>117.60201680672267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</row>
    <row r="6" spans="1:87" x14ac:dyDescent="0.2">
      <c r="A6" s="3" t="s">
        <v>162</v>
      </c>
      <c r="B6" s="3" t="s">
        <v>563</v>
      </c>
      <c r="C6" s="35" t="s">
        <v>155</v>
      </c>
      <c r="D6" s="3" t="s">
        <v>179</v>
      </c>
      <c r="E6" s="34" t="s">
        <v>177</v>
      </c>
      <c r="F6" s="18">
        <v>44588</v>
      </c>
      <c r="G6" s="41">
        <v>0.19</v>
      </c>
      <c r="H6" s="5">
        <v>74</v>
      </c>
      <c r="I6" s="5">
        <f t="shared" si="0"/>
        <v>11.815126050420169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</row>
    <row r="7" spans="1:87" x14ac:dyDescent="0.2">
      <c r="A7" s="3" t="s">
        <v>163</v>
      </c>
      <c r="B7" s="3" t="s">
        <v>180</v>
      </c>
      <c r="C7" s="35" t="s">
        <v>155</v>
      </c>
      <c r="D7" s="3" t="s">
        <v>181</v>
      </c>
      <c r="E7" s="34" t="s">
        <v>177</v>
      </c>
      <c r="F7" s="18">
        <v>44589</v>
      </c>
      <c r="G7" s="41">
        <v>0.19</v>
      </c>
      <c r="H7" s="5">
        <v>1420</v>
      </c>
      <c r="I7" s="5">
        <f t="shared" si="0"/>
        <v>226.72268907563026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</row>
    <row r="8" spans="1:87" x14ac:dyDescent="0.2">
      <c r="A8" s="3" t="s">
        <v>164</v>
      </c>
      <c r="B8" s="3" t="s">
        <v>182</v>
      </c>
      <c r="C8" s="35" t="s">
        <v>155</v>
      </c>
      <c r="D8" s="3" t="s">
        <v>183</v>
      </c>
      <c r="E8" s="34" t="s">
        <v>177</v>
      </c>
      <c r="F8" s="18">
        <v>44591</v>
      </c>
      <c r="G8" s="41">
        <v>0.19</v>
      </c>
      <c r="H8" s="5">
        <v>29.95</v>
      </c>
      <c r="I8" s="5">
        <f t="shared" si="0"/>
        <v>4.7819327731092436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</row>
    <row r="9" spans="1:87" x14ac:dyDescent="0.2">
      <c r="A9" s="3" t="s">
        <v>165</v>
      </c>
      <c r="B9" s="3" t="s">
        <v>184</v>
      </c>
      <c r="C9" s="35" t="s">
        <v>155</v>
      </c>
      <c r="D9" s="3" t="s">
        <v>185</v>
      </c>
      <c r="E9" s="34" t="s">
        <v>186</v>
      </c>
      <c r="F9" s="18">
        <v>44592</v>
      </c>
      <c r="G9" s="41">
        <v>0.19</v>
      </c>
      <c r="H9" s="5">
        <v>1800.89</v>
      </c>
      <c r="I9" s="5">
        <f t="shared" si="0"/>
        <v>287.53705882352943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</row>
    <row r="10" spans="1:87" x14ac:dyDescent="0.2">
      <c r="A10" s="3" t="s">
        <v>166</v>
      </c>
      <c r="B10" s="3" t="s">
        <v>564</v>
      </c>
      <c r="C10" s="35" t="s">
        <v>155</v>
      </c>
      <c r="D10" s="3" t="s">
        <v>187</v>
      </c>
      <c r="E10" s="34" t="s">
        <v>186</v>
      </c>
      <c r="F10" s="18">
        <v>44593</v>
      </c>
      <c r="G10" s="41">
        <v>0.19</v>
      </c>
      <c r="H10" s="5">
        <v>200.86</v>
      </c>
      <c r="I10" s="5">
        <f t="shared" si="0"/>
        <v>32.070084033613448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</row>
    <row r="11" spans="1:87" x14ac:dyDescent="0.2">
      <c r="A11" s="3" t="s">
        <v>167</v>
      </c>
      <c r="B11" s="3" t="s">
        <v>188</v>
      </c>
      <c r="C11" s="35" t="s">
        <v>155</v>
      </c>
      <c r="D11" s="3" t="s">
        <v>189</v>
      </c>
      <c r="E11" s="34" t="s">
        <v>177</v>
      </c>
      <c r="F11" s="18">
        <v>44584</v>
      </c>
      <c r="G11" s="41">
        <v>0.19</v>
      </c>
      <c r="H11" s="5">
        <v>88.88</v>
      </c>
      <c r="I11" s="5">
        <f t="shared" si="0"/>
        <v>14.190924369747899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</row>
    <row r="12" spans="1:87" x14ac:dyDescent="0.2">
      <c r="A12" s="3" t="s">
        <v>168</v>
      </c>
      <c r="B12" s="3" t="s">
        <v>191</v>
      </c>
      <c r="C12" s="35" t="s">
        <v>155</v>
      </c>
      <c r="D12" s="3" t="s">
        <v>190</v>
      </c>
      <c r="E12" s="3" t="s">
        <v>177</v>
      </c>
      <c r="F12" s="18">
        <v>44595</v>
      </c>
      <c r="G12" s="41">
        <v>0.19</v>
      </c>
      <c r="H12" s="5">
        <v>37.97</v>
      </c>
      <c r="I12" s="5">
        <f t="shared" si="0"/>
        <v>6.0624369747899163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</row>
    <row r="13" spans="1:87" x14ac:dyDescent="0.2">
      <c r="A13" s="3" t="s">
        <v>169</v>
      </c>
      <c r="B13" s="3" t="s">
        <v>157</v>
      </c>
      <c r="C13" s="35" t="s">
        <v>155</v>
      </c>
      <c r="D13" s="3" t="s">
        <v>27</v>
      </c>
      <c r="E13" s="3" t="s">
        <v>18</v>
      </c>
      <c r="F13" s="18">
        <v>44592</v>
      </c>
      <c r="G13" s="41">
        <v>0</v>
      </c>
      <c r="H13" s="5">
        <v>192.84</v>
      </c>
      <c r="I13" s="5">
        <v>0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</row>
    <row r="14" spans="1:87" x14ac:dyDescent="0.2">
      <c r="A14" s="3" t="s">
        <v>170</v>
      </c>
      <c r="B14" s="3" t="s">
        <v>206</v>
      </c>
      <c r="C14" s="35" t="s">
        <v>155</v>
      </c>
      <c r="D14" s="3" t="s">
        <v>207</v>
      </c>
      <c r="E14" s="3" t="s">
        <v>177</v>
      </c>
      <c r="F14" s="18">
        <v>44608</v>
      </c>
      <c r="G14" s="41">
        <v>0.19</v>
      </c>
      <c r="H14" s="5">
        <v>28.8</v>
      </c>
      <c r="I14" s="5">
        <f t="shared" ref="I14:I21" si="1">H14/119*19</f>
        <v>4.5983193277310921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x14ac:dyDescent="0.2">
      <c r="A15" s="3" t="s">
        <v>171</v>
      </c>
      <c r="B15" s="3" t="s">
        <v>208</v>
      </c>
      <c r="C15" s="35" t="s">
        <v>155</v>
      </c>
      <c r="D15" s="3" t="s">
        <v>209</v>
      </c>
      <c r="E15" s="3" t="s">
        <v>177</v>
      </c>
      <c r="F15" s="18">
        <v>44597</v>
      </c>
      <c r="G15" s="41">
        <v>0.19</v>
      </c>
      <c r="H15" s="5">
        <v>1862</v>
      </c>
      <c r="I15" s="5">
        <f t="shared" si="1"/>
        <v>297.29411764705884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</row>
    <row r="16" spans="1:87" x14ac:dyDescent="0.2">
      <c r="A16" s="3" t="s">
        <v>172</v>
      </c>
      <c r="B16" s="3" t="s">
        <v>210</v>
      </c>
      <c r="C16" s="35" t="s">
        <v>155</v>
      </c>
      <c r="D16" s="3" t="s">
        <v>211</v>
      </c>
      <c r="E16" s="3" t="s">
        <v>186</v>
      </c>
      <c r="F16" s="18">
        <v>44606</v>
      </c>
      <c r="G16" s="41">
        <v>0.19</v>
      </c>
      <c r="H16" s="5">
        <v>466.94</v>
      </c>
      <c r="I16" s="5">
        <f t="shared" si="1"/>
        <v>74.553445378151267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</row>
    <row r="17" spans="1:87" x14ac:dyDescent="0.2">
      <c r="A17" s="3" t="s">
        <v>173</v>
      </c>
      <c r="B17" s="3" t="s">
        <v>212</v>
      </c>
      <c r="C17" s="35" t="s">
        <v>155</v>
      </c>
      <c r="D17" s="3" t="s">
        <v>178</v>
      </c>
      <c r="E17" s="3" t="s">
        <v>177</v>
      </c>
      <c r="F17" s="18">
        <v>44595</v>
      </c>
      <c r="G17" s="41">
        <v>0.19</v>
      </c>
      <c r="H17" s="5">
        <v>748.88</v>
      </c>
      <c r="I17" s="5">
        <f t="shared" si="1"/>
        <v>119.56907563025212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</row>
    <row r="18" spans="1:87" x14ac:dyDescent="0.2">
      <c r="A18" s="3" t="s">
        <v>174</v>
      </c>
      <c r="B18" s="3" t="s">
        <v>213</v>
      </c>
      <c r="C18" s="35" t="s">
        <v>155</v>
      </c>
      <c r="D18" s="3" t="s">
        <v>214</v>
      </c>
      <c r="E18" s="3" t="s">
        <v>177</v>
      </c>
      <c r="F18" s="18">
        <v>44606</v>
      </c>
      <c r="G18" s="41">
        <v>0.19</v>
      </c>
      <c r="H18" s="5">
        <v>34.75</v>
      </c>
      <c r="I18" s="5">
        <f t="shared" si="1"/>
        <v>5.5483193277310932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</row>
    <row r="19" spans="1:87" x14ac:dyDescent="0.2">
      <c r="A19" s="3" t="s">
        <v>175</v>
      </c>
      <c r="B19" s="3" t="s">
        <v>215</v>
      </c>
      <c r="C19" s="35" t="s">
        <v>155</v>
      </c>
      <c r="D19" s="3" t="s">
        <v>216</v>
      </c>
      <c r="E19" s="3" t="s">
        <v>177</v>
      </c>
      <c r="F19" s="18">
        <v>44595</v>
      </c>
      <c r="G19" s="41">
        <v>0.19</v>
      </c>
      <c r="H19" s="5">
        <v>43.27</v>
      </c>
      <c r="I19" s="5">
        <f t="shared" si="1"/>
        <v>6.9086554621848739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</row>
    <row r="20" spans="1:87" x14ac:dyDescent="0.2">
      <c r="A20" s="3" t="s">
        <v>192</v>
      </c>
      <c r="B20" s="3" t="s">
        <v>217</v>
      </c>
      <c r="C20" s="35" t="s">
        <v>155</v>
      </c>
      <c r="D20" s="3" t="s">
        <v>218</v>
      </c>
      <c r="E20" s="3" t="s">
        <v>219</v>
      </c>
      <c r="F20" s="18">
        <v>44593</v>
      </c>
      <c r="G20" s="41">
        <v>0.19</v>
      </c>
      <c r="H20" s="5">
        <v>119</v>
      </c>
      <c r="I20" s="5">
        <f t="shared" si="1"/>
        <v>19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</row>
    <row r="21" spans="1:87" x14ac:dyDescent="0.2">
      <c r="A21" s="3" t="s">
        <v>193</v>
      </c>
      <c r="B21" s="3" t="s">
        <v>220</v>
      </c>
      <c r="C21" s="35" t="s">
        <v>155</v>
      </c>
      <c r="D21" s="3" t="s">
        <v>221</v>
      </c>
      <c r="E21" s="3" t="s">
        <v>177</v>
      </c>
      <c r="F21" s="18">
        <v>44601</v>
      </c>
      <c r="G21" s="41">
        <v>0.19</v>
      </c>
      <c r="H21" s="5">
        <v>33.979999999999997</v>
      </c>
      <c r="I21" s="5">
        <f t="shared" si="1"/>
        <v>5.425378151260503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</row>
    <row r="22" spans="1:87" x14ac:dyDescent="0.2">
      <c r="A22" s="3" t="s">
        <v>194</v>
      </c>
      <c r="B22" s="3" t="s">
        <v>62</v>
      </c>
      <c r="C22" s="35" t="s">
        <v>92</v>
      </c>
      <c r="D22" s="3" t="s">
        <v>63</v>
      </c>
      <c r="E22" s="3" t="s">
        <v>64</v>
      </c>
      <c r="F22" s="18">
        <v>44603</v>
      </c>
      <c r="G22" s="41">
        <v>0</v>
      </c>
      <c r="H22" s="5">
        <v>1391.6</v>
      </c>
      <c r="I22" s="5">
        <v>0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</row>
    <row r="23" spans="1:87" x14ac:dyDescent="0.2">
      <c r="A23" s="3" t="s">
        <v>195</v>
      </c>
      <c r="B23" s="3" t="s">
        <v>565</v>
      </c>
      <c r="C23" s="35" t="s">
        <v>155</v>
      </c>
      <c r="D23" s="3" t="s">
        <v>189</v>
      </c>
      <c r="E23" s="3" t="s">
        <v>177</v>
      </c>
      <c r="F23" s="18">
        <v>44585</v>
      </c>
      <c r="G23" s="41">
        <v>0.19</v>
      </c>
      <c r="H23" s="5">
        <f>127.88-63.94</f>
        <v>63.94</v>
      </c>
      <c r="I23" s="5">
        <f t="shared" ref="I23:I30" si="2">H23/119*19</f>
        <v>10.20890756302521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</row>
    <row r="24" spans="1:87" x14ac:dyDescent="0.2">
      <c r="A24" s="3" t="s">
        <v>196</v>
      </c>
      <c r="B24" s="3" t="s">
        <v>222</v>
      </c>
      <c r="C24" s="35" t="s">
        <v>155</v>
      </c>
      <c r="D24" s="3" t="s">
        <v>209</v>
      </c>
      <c r="E24" s="3" t="s">
        <v>177</v>
      </c>
      <c r="F24" s="18">
        <v>44620</v>
      </c>
      <c r="G24" s="41">
        <v>0.19</v>
      </c>
      <c r="H24" s="5">
        <v>629.39</v>
      </c>
      <c r="I24" s="5">
        <f t="shared" si="2"/>
        <v>100.49084033613445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</row>
    <row r="25" spans="1:87" x14ac:dyDescent="0.2">
      <c r="A25" s="3" t="s">
        <v>197</v>
      </c>
      <c r="B25" s="3" t="s">
        <v>223</v>
      </c>
      <c r="C25" s="35" t="s">
        <v>155</v>
      </c>
      <c r="D25" s="3" t="s">
        <v>224</v>
      </c>
      <c r="E25" s="3" t="s">
        <v>177</v>
      </c>
      <c r="F25" s="18">
        <v>44595</v>
      </c>
      <c r="G25" s="41">
        <v>0.19</v>
      </c>
      <c r="H25" s="5">
        <v>24.27</v>
      </c>
      <c r="I25" s="5">
        <f t="shared" si="2"/>
        <v>3.8750420168067223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</row>
    <row r="26" spans="1:87" x14ac:dyDescent="0.2">
      <c r="A26" s="3" t="s">
        <v>198</v>
      </c>
      <c r="B26" s="3" t="s">
        <v>225</v>
      </c>
      <c r="C26" s="35" t="s">
        <v>155</v>
      </c>
      <c r="D26" s="3" t="s">
        <v>176</v>
      </c>
      <c r="E26" s="3" t="s">
        <v>177</v>
      </c>
      <c r="F26" s="18">
        <v>44612</v>
      </c>
      <c r="G26" s="41">
        <v>0.19</v>
      </c>
      <c r="H26" s="5">
        <v>295</v>
      </c>
      <c r="I26" s="5">
        <f t="shared" si="2"/>
        <v>47.100840336134453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</row>
    <row r="27" spans="1:87" x14ac:dyDescent="0.2">
      <c r="A27" s="3" t="s">
        <v>199</v>
      </c>
      <c r="B27" s="3" t="s">
        <v>226</v>
      </c>
      <c r="C27" s="35" t="s">
        <v>155</v>
      </c>
      <c r="D27" s="3" t="s">
        <v>227</v>
      </c>
      <c r="E27" s="3" t="s">
        <v>177</v>
      </c>
      <c r="F27" s="18">
        <v>44614</v>
      </c>
      <c r="G27" s="41">
        <v>0.19</v>
      </c>
      <c r="H27" s="5">
        <v>36.49</v>
      </c>
      <c r="I27" s="5">
        <f t="shared" si="2"/>
        <v>5.8261344537815125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</row>
    <row r="28" spans="1:87" x14ac:dyDescent="0.2">
      <c r="A28" s="3" t="s">
        <v>200</v>
      </c>
      <c r="B28" s="3" t="s">
        <v>228</v>
      </c>
      <c r="C28" s="35" t="s">
        <v>155</v>
      </c>
      <c r="D28" s="3" t="s">
        <v>227</v>
      </c>
      <c r="E28" s="3" t="s">
        <v>177</v>
      </c>
      <c r="F28" s="18">
        <v>44616</v>
      </c>
      <c r="G28" s="41">
        <v>0.19</v>
      </c>
      <c r="H28" s="5">
        <v>234.95</v>
      </c>
      <c r="I28" s="5">
        <f t="shared" si="2"/>
        <v>37.513025210084031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</row>
    <row r="29" spans="1:87" x14ac:dyDescent="0.2">
      <c r="A29" s="3" t="s">
        <v>201</v>
      </c>
      <c r="B29" s="3" t="s">
        <v>229</v>
      </c>
      <c r="C29" s="35" t="s">
        <v>155</v>
      </c>
      <c r="D29" s="3" t="s">
        <v>230</v>
      </c>
      <c r="E29" s="3" t="s">
        <v>177</v>
      </c>
      <c r="F29" s="18">
        <v>44615</v>
      </c>
      <c r="G29" s="41">
        <v>0.19</v>
      </c>
      <c r="H29" s="5">
        <v>159</v>
      </c>
      <c r="I29" s="5">
        <f t="shared" si="2"/>
        <v>25.386554621848738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</row>
    <row r="30" spans="1:87" x14ac:dyDescent="0.2">
      <c r="A30" s="3" t="s">
        <v>202</v>
      </c>
      <c r="B30" s="3" t="s">
        <v>262</v>
      </c>
      <c r="C30" s="35" t="s">
        <v>155</v>
      </c>
      <c r="D30" s="3" t="s">
        <v>263</v>
      </c>
      <c r="E30" s="3" t="s">
        <v>177</v>
      </c>
      <c r="F30" s="18">
        <v>44620</v>
      </c>
      <c r="G30" s="41">
        <v>0.19</v>
      </c>
      <c r="H30" s="5">
        <v>104.98</v>
      </c>
      <c r="I30" s="5">
        <f t="shared" si="2"/>
        <v>16.761512605042018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</row>
    <row r="31" spans="1:87" x14ac:dyDescent="0.2">
      <c r="A31" s="3" t="s">
        <v>203</v>
      </c>
      <c r="B31" s="3" t="s">
        <v>65</v>
      </c>
      <c r="C31" s="35" t="s">
        <v>92</v>
      </c>
      <c r="D31" s="3" t="s">
        <v>63</v>
      </c>
      <c r="E31" s="3" t="s">
        <v>64</v>
      </c>
      <c r="F31" s="18">
        <v>44607</v>
      </c>
      <c r="G31" s="41">
        <v>0</v>
      </c>
      <c r="H31" s="5">
        <v>112</v>
      </c>
      <c r="I31" s="5">
        <v>0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</row>
    <row r="32" spans="1:87" x14ac:dyDescent="0.2">
      <c r="A32" s="3" t="s">
        <v>204</v>
      </c>
      <c r="B32" s="3" t="s">
        <v>264</v>
      </c>
      <c r="C32" s="35" t="s">
        <v>155</v>
      </c>
      <c r="D32" s="3" t="s">
        <v>265</v>
      </c>
      <c r="E32" s="3" t="s">
        <v>186</v>
      </c>
      <c r="F32" s="18">
        <v>44615</v>
      </c>
      <c r="G32" s="41">
        <v>0.19</v>
      </c>
      <c r="H32" s="5">
        <v>429.7</v>
      </c>
      <c r="I32" s="5">
        <f t="shared" ref="I32:I37" si="3">H32/119*19</f>
        <v>68.607563025210084</v>
      </c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</row>
    <row r="33" spans="1:87" x14ac:dyDescent="0.2">
      <c r="A33" s="3" t="s">
        <v>205</v>
      </c>
      <c r="B33" s="3" t="s">
        <v>266</v>
      </c>
      <c r="C33" s="35" t="s">
        <v>155</v>
      </c>
      <c r="D33" s="3" t="s">
        <v>224</v>
      </c>
      <c r="E33" s="3" t="s">
        <v>177</v>
      </c>
      <c r="F33" s="18">
        <v>44615</v>
      </c>
      <c r="G33" s="41">
        <v>0.19</v>
      </c>
      <c r="H33" s="5">
        <f>3*16.99</f>
        <v>50.97</v>
      </c>
      <c r="I33" s="5">
        <f t="shared" si="3"/>
        <v>8.1380672268907563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</row>
    <row r="34" spans="1:87" x14ac:dyDescent="0.2">
      <c r="A34" s="3" t="s">
        <v>231</v>
      </c>
      <c r="B34" s="3" t="s">
        <v>267</v>
      </c>
      <c r="C34" s="35" t="s">
        <v>155</v>
      </c>
      <c r="D34" s="3" t="s">
        <v>209</v>
      </c>
      <c r="E34" s="3" t="s">
        <v>177</v>
      </c>
      <c r="F34" s="18">
        <v>44980</v>
      </c>
      <c r="G34" s="41">
        <v>0.19</v>
      </c>
      <c r="H34" s="5">
        <v>315.93</v>
      </c>
      <c r="I34" s="5">
        <f t="shared" si="3"/>
        <v>50.442605042016808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</row>
    <row r="35" spans="1:87" x14ac:dyDescent="0.2">
      <c r="A35" s="3" t="s">
        <v>232</v>
      </c>
      <c r="B35" s="3" t="s">
        <v>268</v>
      </c>
      <c r="C35" s="35" t="s">
        <v>155</v>
      </c>
      <c r="D35" s="3" t="s">
        <v>269</v>
      </c>
      <c r="E35" s="3" t="s">
        <v>177</v>
      </c>
      <c r="F35" s="18">
        <v>44611</v>
      </c>
      <c r="G35" s="41">
        <v>0.19</v>
      </c>
      <c r="H35" s="5">
        <v>74.599999999999994</v>
      </c>
      <c r="I35" s="5">
        <f t="shared" si="3"/>
        <v>11.910924369747899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</row>
    <row r="36" spans="1:87" x14ac:dyDescent="0.2">
      <c r="A36" s="3" t="s">
        <v>233</v>
      </c>
      <c r="B36" s="3" t="s">
        <v>270</v>
      </c>
      <c r="C36" s="35" t="s">
        <v>155</v>
      </c>
      <c r="D36" s="3" t="s">
        <v>271</v>
      </c>
      <c r="E36" s="3" t="s">
        <v>177</v>
      </c>
      <c r="F36" s="18">
        <v>44617</v>
      </c>
      <c r="G36" s="41">
        <v>0.19</v>
      </c>
      <c r="H36" s="5">
        <v>189</v>
      </c>
      <c r="I36" s="5">
        <f t="shared" si="3"/>
        <v>30.176470588235293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</row>
    <row r="37" spans="1:87" x14ac:dyDescent="0.2">
      <c r="A37" s="3" t="s">
        <v>234</v>
      </c>
      <c r="B37" s="3" t="s">
        <v>272</v>
      </c>
      <c r="C37" s="35" t="s">
        <v>155</v>
      </c>
      <c r="D37" s="3" t="s">
        <v>227</v>
      </c>
      <c r="E37" s="3" t="s">
        <v>177</v>
      </c>
      <c r="F37" s="18">
        <v>44613</v>
      </c>
      <c r="G37" s="41">
        <v>0.19</v>
      </c>
      <c r="H37" s="5">
        <v>36.99</v>
      </c>
      <c r="I37" s="5">
        <f t="shared" si="3"/>
        <v>5.9059663865546215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</row>
    <row r="38" spans="1:87" x14ac:dyDescent="0.2">
      <c r="A38" s="3" t="s">
        <v>235</v>
      </c>
      <c r="B38" s="3" t="s">
        <v>152</v>
      </c>
      <c r="C38" s="35" t="s">
        <v>93</v>
      </c>
      <c r="D38" s="3" t="s">
        <v>63</v>
      </c>
      <c r="E38" s="34" t="s">
        <v>64</v>
      </c>
      <c r="F38" s="18">
        <v>44571</v>
      </c>
      <c r="G38" s="41">
        <v>0</v>
      </c>
      <c r="H38" s="5">
        <v>207.28</v>
      </c>
      <c r="I38" s="5">
        <v>0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</row>
    <row r="39" spans="1:87" x14ac:dyDescent="0.2">
      <c r="A39" s="3" t="s">
        <v>236</v>
      </c>
      <c r="B39" s="3" t="s">
        <v>273</v>
      </c>
      <c r="C39" s="35" t="s">
        <v>92</v>
      </c>
      <c r="D39" s="3" t="s">
        <v>274</v>
      </c>
      <c r="E39" s="3" t="s">
        <v>18</v>
      </c>
      <c r="F39" s="18">
        <v>44613</v>
      </c>
      <c r="G39" s="41">
        <v>0.19</v>
      </c>
      <c r="H39" s="5">
        <v>417.25</v>
      </c>
      <c r="I39" s="5">
        <f t="shared" ref="I39:I49" si="4">H39/119*19</f>
        <v>66.619747899159663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</row>
    <row r="40" spans="1:87" x14ac:dyDescent="0.2">
      <c r="A40" s="3" t="s">
        <v>237</v>
      </c>
      <c r="B40" s="3" t="s">
        <v>275</v>
      </c>
      <c r="C40" s="35" t="s">
        <v>155</v>
      </c>
      <c r="D40" s="3" t="s">
        <v>276</v>
      </c>
      <c r="E40" s="3" t="s">
        <v>177</v>
      </c>
      <c r="F40" s="18">
        <v>44621</v>
      </c>
      <c r="G40" s="41">
        <v>0.19</v>
      </c>
      <c r="H40" s="5">
        <v>273.81</v>
      </c>
      <c r="I40" s="5">
        <f t="shared" si="4"/>
        <v>43.717563025210083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</row>
    <row r="41" spans="1:87" x14ac:dyDescent="0.2">
      <c r="A41" s="3" t="s">
        <v>238</v>
      </c>
      <c r="B41" s="3" t="s">
        <v>277</v>
      </c>
      <c r="C41" s="35" t="s">
        <v>155</v>
      </c>
      <c r="D41" s="3" t="s">
        <v>227</v>
      </c>
      <c r="E41" s="3" t="s">
        <v>177</v>
      </c>
      <c r="F41" s="18">
        <v>44621</v>
      </c>
      <c r="G41" s="41">
        <v>0.19</v>
      </c>
      <c r="H41" s="5">
        <v>47.82</v>
      </c>
      <c r="I41" s="5">
        <f t="shared" si="4"/>
        <v>7.6351260504201681</v>
      </c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</row>
    <row r="42" spans="1:87" x14ac:dyDescent="0.2">
      <c r="A42" s="3" t="s">
        <v>239</v>
      </c>
      <c r="B42" s="3" t="s">
        <v>278</v>
      </c>
      <c r="C42" s="35" t="s">
        <v>155</v>
      </c>
      <c r="D42" s="3" t="s">
        <v>227</v>
      </c>
      <c r="E42" s="3" t="s">
        <v>177</v>
      </c>
      <c r="F42" s="18">
        <v>44622</v>
      </c>
      <c r="G42" s="41">
        <v>0.19</v>
      </c>
      <c r="H42" s="5">
        <v>47.7</v>
      </c>
      <c r="I42" s="5">
        <f t="shared" si="4"/>
        <v>7.6159663865546223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</row>
    <row r="43" spans="1:87" x14ac:dyDescent="0.2">
      <c r="A43" s="3" t="s">
        <v>240</v>
      </c>
      <c r="B43" s="3" t="s">
        <v>279</v>
      </c>
      <c r="C43" s="35" t="s">
        <v>155</v>
      </c>
      <c r="D43" s="3" t="s">
        <v>280</v>
      </c>
      <c r="E43" s="3" t="s">
        <v>177</v>
      </c>
      <c r="F43" s="18">
        <v>44622</v>
      </c>
      <c r="G43" s="41">
        <v>0.19</v>
      </c>
      <c r="H43" s="5">
        <v>14.95</v>
      </c>
      <c r="I43" s="5">
        <f t="shared" si="4"/>
        <v>2.3869747899159663</v>
      </c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</row>
    <row r="44" spans="1:87" x14ac:dyDescent="0.2">
      <c r="A44" s="3" t="s">
        <v>241</v>
      </c>
      <c r="B44" s="3" t="s">
        <v>281</v>
      </c>
      <c r="C44" s="35" t="s">
        <v>155</v>
      </c>
      <c r="D44" s="3" t="s">
        <v>214</v>
      </c>
      <c r="E44" s="3" t="s">
        <v>177</v>
      </c>
      <c r="F44" s="18">
        <v>44621</v>
      </c>
      <c r="G44" s="41">
        <v>0.19</v>
      </c>
      <c r="H44" s="5">
        <v>41.15</v>
      </c>
      <c r="I44" s="5">
        <f t="shared" si="4"/>
        <v>6.5701680672268905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</row>
    <row r="45" spans="1:87" x14ac:dyDescent="0.2">
      <c r="A45" s="3" t="s">
        <v>242</v>
      </c>
      <c r="B45" s="3" t="s">
        <v>282</v>
      </c>
      <c r="C45" s="35" t="s">
        <v>155</v>
      </c>
      <c r="D45" s="3" t="s">
        <v>227</v>
      </c>
      <c r="E45" s="3" t="s">
        <v>177</v>
      </c>
      <c r="F45" s="18">
        <v>44615</v>
      </c>
      <c r="G45" s="41">
        <v>0.19</v>
      </c>
      <c r="H45" s="5">
        <v>89.9</v>
      </c>
      <c r="I45" s="5">
        <f t="shared" si="4"/>
        <v>14.353781512605044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</row>
    <row r="46" spans="1:87" x14ac:dyDescent="0.2">
      <c r="A46" s="3" t="s">
        <v>243</v>
      </c>
      <c r="B46" s="3" t="s">
        <v>283</v>
      </c>
      <c r="C46" s="35" t="s">
        <v>155</v>
      </c>
      <c r="D46" s="3" t="s">
        <v>284</v>
      </c>
      <c r="E46" s="3" t="s">
        <v>177</v>
      </c>
      <c r="F46" s="18">
        <v>44622</v>
      </c>
      <c r="G46" s="41">
        <v>0.19</v>
      </c>
      <c r="H46" s="5">
        <v>29.9</v>
      </c>
      <c r="I46" s="5">
        <f t="shared" si="4"/>
        <v>4.7739495798319327</v>
      </c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</row>
    <row r="47" spans="1:87" x14ac:dyDescent="0.2">
      <c r="A47" s="3" t="s">
        <v>244</v>
      </c>
      <c r="B47" s="3" t="s">
        <v>285</v>
      </c>
      <c r="C47" s="35" t="s">
        <v>155</v>
      </c>
      <c r="D47" s="3" t="s">
        <v>230</v>
      </c>
      <c r="E47" s="3" t="s">
        <v>177</v>
      </c>
      <c r="F47" s="18">
        <v>44627</v>
      </c>
      <c r="G47" s="41">
        <v>0.19</v>
      </c>
      <c r="H47" s="5">
        <v>22.95</v>
      </c>
      <c r="I47" s="5">
        <f t="shared" si="4"/>
        <v>3.6642857142857137</v>
      </c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</row>
    <row r="48" spans="1:87" x14ac:dyDescent="0.2">
      <c r="A48" s="3" t="s">
        <v>245</v>
      </c>
      <c r="B48" s="3" t="s">
        <v>286</v>
      </c>
      <c r="C48" s="35" t="s">
        <v>155</v>
      </c>
      <c r="D48" s="3" t="s">
        <v>230</v>
      </c>
      <c r="E48" s="3" t="s">
        <v>177</v>
      </c>
      <c r="F48" s="18">
        <v>44627</v>
      </c>
      <c r="G48" s="41">
        <v>0.19</v>
      </c>
      <c r="H48" s="5">
        <v>22.95</v>
      </c>
      <c r="I48" s="5">
        <f t="shared" si="4"/>
        <v>3.6642857142857137</v>
      </c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</row>
    <row r="49" spans="1:87" x14ac:dyDescent="0.2">
      <c r="A49" s="3" t="s">
        <v>246</v>
      </c>
      <c r="B49" s="3" t="s">
        <v>566</v>
      </c>
      <c r="C49" s="35" t="s">
        <v>155</v>
      </c>
      <c r="D49" s="3" t="s">
        <v>287</v>
      </c>
      <c r="E49" s="3" t="s">
        <v>177</v>
      </c>
      <c r="F49" s="18">
        <v>44613</v>
      </c>
      <c r="G49" s="41">
        <v>0.19</v>
      </c>
      <c r="H49" s="5">
        <v>54.9</v>
      </c>
      <c r="I49" s="5">
        <f t="shared" si="4"/>
        <v>8.765546218487394</v>
      </c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</row>
    <row r="50" spans="1:87" x14ac:dyDescent="0.2">
      <c r="A50" s="3" t="s">
        <v>247</v>
      </c>
      <c r="B50" s="3" t="s">
        <v>158</v>
      </c>
      <c r="C50" s="35" t="s">
        <v>92</v>
      </c>
      <c r="D50" s="3" t="s">
        <v>27</v>
      </c>
      <c r="E50" s="3" t="s">
        <v>18</v>
      </c>
      <c r="F50" s="18">
        <v>44639</v>
      </c>
      <c r="G50" s="41">
        <v>0</v>
      </c>
      <c r="H50" s="5">
        <v>182.75</v>
      </c>
      <c r="I50" s="5">
        <v>0</v>
      </c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</row>
    <row r="51" spans="1:87" x14ac:dyDescent="0.2">
      <c r="A51" s="3" t="s">
        <v>248</v>
      </c>
      <c r="B51" s="3" t="s">
        <v>372</v>
      </c>
      <c r="C51" s="35" t="s">
        <v>155</v>
      </c>
      <c r="D51" s="3" t="s">
        <v>176</v>
      </c>
      <c r="E51" s="3" t="s">
        <v>177</v>
      </c>
      <c r="F51" s="18">
        <v>44641</v>
      </c>
      <c r="G51" s="41">
        <v>0.19</v>
      </c>
      <c r="H51" s="5">
        <v>53.9</v>
      </c>
      <c r="I51" s="5">
        <f t="shared" ref="I51:I75" si="5">H51/119*19</f>
        <v>8.6058823529411761</v>
      </c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</row>
    <row r="52" spans="1:87" x14ac:dyDescent="0.2">
      <c r="A52" s="3" t="s">
        <v>249</v>
      </c>
      <c r="B52" s="3" t="s">
        <v>373</v>
      </c>
      <c r="C52" s="35" t="s">
        <v>155</v>
      </c>
      <c r="D52" s="3" t="s">
        <v>374</v>
      </c>
      <c r="E52" s="3" t="s">
        <v>186</v>
      </c>
      <c r="F52" s="18">
        <v>44634</v>
      </c>
      <c r="G52" s="41">
        <v>0.19</v>
      </c>
      <c r="H52" s="5">
        <v>502.78</v>
      </c>
      <c r="I52" s="5">
        <f t="shared" si="5"/>
        <v>80.27579831932772</v>
      </c>
    </row>
    <row r="53" spans="1:87" x14ac:dyDescent="0.2">
      <c r="A53" s="3" t="s">
        <v>250</v>
      </c>
      <c r="B53" s="3" t="s">
        <v>567</v>
      </c>
      <c r="C53" s="35" t="s">
        <v>155</v>
      </c>
      <c r="D53" s="3" t="s">
        <v>176</v>
      </c>
      <c r="E53" s="3" t="s">
        <v>177</v>
      </c>
      <c r="F53" s="18">
        <v>44627</v>
      </c>
      <c r="G53" s="41">
        <v>0.19</v>
      </c>
      <c r="H53" s="5">
        <v>98</v>
      </c>
      <c r="I53" s="5">
        <f t="shared" si="5"/>
        <v>15.647058823529411</v>
      </c>
    </row>
    <row r="54" spans="1:87" x14ac:dyDescent="0.2">
      <c r="A54" s="3" t="s">
        <v>251</v>
      </c>
      <c r="B54" s="3" t="s">
        <v>375</v>
      </c>
      <c r="C54" s="35" t="s">
        <v>155</v>
      </c>
      <c r="D54" s="3" t="s">
        <v>209</v>
      </c>
      <c r="E54" s="3" t="s">
        <v>177</v>
      </c>
      <c r="F54" s="18">
        <v>44637</v>
      </c>
      <c r="G54" s="41">
        <v>0.19</v>
      </c>
      <c r="H54" s="5">
        <v>30.88</v>
      </c>
      <c r="I54" s="5">
        <f t="shared" si="5"/>
        <v>4.9304201680672266</v>
      </c>
    </row>
    <row r="55" spans="1:87" x14ac:dyDescent="0.2">
      <c r="A55" s="3" t="s">
        <v>252</v>
      </c>
      <c r="B55" s="3" t="s">
        <v>376</v>
      </c>
      <c r="C55" s="35" t="s">
        <v>155</v>
      </c>
      <c r="D55" s="3" t="s">
        <v>209</v>
      </c>
      <c r="E55" s="3" t="s">
        <v>177</v>
      </c>
      <c r="F55" s="18">
        <v>44637</v>
      </c>
      <c r="G55" s="41">
        <v>0.19</v>
      </c>
      <c r="H55" s="5">
        <v>128</v>
      </c>
      <c r="I55" s="5">
        <f t="shared" si="5"/>
        <v>20.436974789915965</v>
      </c>
    </row>
    <row r="56" spans="1:87" x14ac:dyDescent="0.2">
      <c r="A56" s="3" t="s">
        <v>253</v>
      </c>
      <c r="B56" s="3" t="s">
        <v>377</v>
      </c>
      <c r="C56" s="35" t="s">
        <v>155</v>
      </c>
      <c r="D56" s="3" t="s">
        <v>378</v>
      </c>
      <c r="E56" s="3" t="s">
        <v>177</v>
      </c>
      <c r="F56" s="18">
        <v>44641</v>
      </c>
      <c r="G56" s="41">
        <v>0.19</v>
      </c>
      <c r="H56" s="5">
        <v>66.989999999999995</v>
      </c>
      <c r="I56" s="5">
        <f t="shared" si="5"/>
        <v>10.695882352941176</v>
      </c>
    </row>
    <row r="57" spans="1:87" x14ac:dyDescent="0.2">
      <c r="A57" s="3" t="s">
        <v>254</v>
      </c>
      <c r="B57" s="3" t="s">
        <v>379</v>
      </c>
      <c r="C57" s="35" t="s">
        <v>155</v>
      </c>
      <c r="D57" s="3" t="s">
        <v>378</v>
      </c>
      <c r="E57" s="3" t="s">
        <v>177</v>
      </c>
      <c r="F57" s="18">
        <v>44614</v>
      </c>
      <c r="G57" s="41">
        <v>0.19</v>
      </c>
      <c r="H57" s="5">
        <v>779.98</v>
      </c>
      <c r="I57" s="5">
        <f t="shared" si="5"/>
        <v>124.5346218487395</v>
      </c>
    </row>
    <row r="58" spans="1:87" x14ac:dyDescent="0.2">
      <c r="A58" s="3" t="s">
        <v>255</v>
      </c>
      <c r="B58" s="3" t="s">
        <v>380</v>
      </c>
      <c r="C58" s="35" t="s">
        <v>155</v>
      </c>
      <c r="D58" s="3" t="s">
        <v>378</v>
      </c>
      <c r="E58" s="3" t="s">
        <v>177</v>
      </c>
      <c r="F58" s="18">
        <v>44613</v>
      </c>
      <c r="G58" s="41">
        <v>0.19</v>
      </c>
      <c r="H58" s="5">
        <v>510.39</v>
      </c>
      <c r="I58" s="5">
        <f t="shared" si="5"/>
        <v>81.490840336134454</v>
      </c>
    </row>
    <row r="59" spans="1:87" x14ac:dyDescent="0.2">
      <c r="A59" s="3" t="s">
        <v>256</v>
      </c>
      <c r="B59" s="3" t="s">
        <v>381</v>
      </c>
      <c r="C59" s="35" t="s">
        <v>155</v>
      </c>
      <c r="D59" s="3" t="s">
        <v>227</v>
      </c>
      <c r="E59" s="3" t="s">
        <v>177</v>
      </c>
      <c r="F59" s="18">
        <v>44613</v>
      </c>
      <c r="G59" s="41">
        <v>0.19</v>
      </c>
      <c r="H59" s="5">
        <v>25.99</v>
      </c>
      <c r="I59" s="5">
        <f t="shared" si="5"/>
        <v>4.1496638655462181</v>
      </c>
    </row>
    <row r="60" spans="1:87" x14ac:dyDescent="0.2">
      <c r="A60" s="3" t="s">
        <v>257</v>
      </c>
      <c r="B60" s="3" t="s">
        <v>382</v>
      </c>
      <c r="C60" s="35" t="s">
        <v>155</v>
      </c>
      <c r="D60" s="3" t="s">
        <v>378</v>
      </c>
      <c r="E60" s="3" t="s">
        <v>177</v>
      </c>
      <c r="F60" s="18">
        <v>44615</v>
      </c>
      <c r="G60" s="41">
        <v>0.19</v>
      </c>
      <c r="H60" s="5">
        <v>139.99</v>
      </c>
      <c r="I60" s="5">
        <f t="shared" si="5"/>
        <v>22.351344537815127</v>
      </c>
    </row>
    <row r="61" spans="1:87" x14ac:dyDescent="0.2">
      <c r="A61" s="3" t="s">
        <v>258</v>
      </c>
      <c r="B61" s="3" t="s">
        <v>383</v>
      </c>
      <c r="C61" s="35" t="s">
        <v>155</v>
      </c>
      <c r="D61" s="3" t="s">
        <v>384</v>
      </c>
      <c r="E61" s="3" t="s">
        <v>177</v>
      </c>
      <c r="F61" s="18">
        <v>44614</v>
      </c>
      <c r="G61" s="41">
        <v>0.19</v>
      </c>
      <c r="H61" s="5">
        <v>30.35</v>
      </c>
      <c r="I61" s="5">
        <f t="shared" si="5"/>
        <v>4.8457983193277316</v>
      </c>
    </row>
    <row r="62" spans="1:87" x14ac:dyDescent="0.2">
      <c r="A62" s="3" t="s">
        <v>259</v>
      </c>
      <c r="B62" s="3" t="s">
        <v>385</v>
      </c>
      <c r="C62" s="35" t="s">
        <v>155</v>
      </c>
      <c r="D62" s="3" t="s">
        <v>386</v>
      </c>
      <c r="E62" s="3" t="s">
        <v>177</v>
      </c>
      <c r="F62" s="18">
        <v>44614</v>
      </c>
      <c r="G62" s="41">
        <v>0.19</v>
      </c>
      <c r="H62" s="5">
        <v>285.20999999999998</v>
      </c>
      <c r="I62" s="5">
        <f t="shared" si="5"/>
        <v>45.537731092436971</v>
      </c>
    </row>
    <row r="63" spans="1:87" x14ac:dyDescent="0.2">
      <c r="A63" s="3" t="s">
        <v>260</v>
      </c>
      <c r="B63" s="3" t="s">
        <v>387</v>
      </c>
      <c r="C63" s="35" t="s">
        <v>155</v>
      </c>
      <c r="D63" s="3" t="s">
        <v>388</v>
      </c>
      <c r="E63" s="3" t="s">
        <v>177</v>
      </c>
      <c r="F63" s="18">
        <v>44615</v>
      </c>
      <c r="G63" s="41">
        <v>0.19</v>
      </c>
      <c r="H63" s="5">
        <v>133.1</v>
      </c>
      <c r="I63" s="5">
        <f t="shared" si="5"/>
        <v>21.251260504201682</v>
      </c>
    </row>
    <row r="64" spans="1:87" x14ac:dyDescent="0.2">
      <c r="A64" s="3" t="s">
        <v>261</v>
      </c>
      <c r="B64" s="3" t="s">
        <v>389</v>
      </c>
      <c r="C64" s="35" t="s">
        <v>155</v>
      </c>
      <c r="D64" s="3" t="s">
        <v>390</v>
      </c>
      <c r="E64" s="3" t="s">
        <v>177</v>
      </c>
      <c r="F64" s="18">
        <v>44646</v>
      </c>
      <c r="G64" s="41">
        <v>0.19</v>
      </c>
      <c r="H64" s="5">
        <v>69.02</v>
      </c>
      <c r="I64" s="5">
        <f t="shared" si="5"/>
        <v>11.02</v>
      </c>
    </row>
    <row r="65" spans="1:9" x14ac:dyDescent="0.2">
      <c r="A65" s="3" t="s">
        <v>288</v>
      </c>
      <c r="B65" s="3" t="s">
        <v>391</v>
      </c>
      <c r="C65" s="35" t="s">
        <v>155</v>
      </c>
      <c r="D65" s="3" t="s">
        <v>392</v>
      </c>
      <c r="E65" s="3" t="s">
        <v>177</v>
      </c>
      <c r="F65" s="18">
        <v>44613</v>
      </c>
      <c r="G65" s="41">
        <v>0.19</v>
      </c>
      <c r="H65" s="5">
        <v>991.92</v>
      </c>
      <c r="I65" s="5">
        <f t="shared" si="5"/>
        <v>158.37378151260504</v>
      </c>
    </row>
    <row r="66" spans="1:9" x14ac:dyDescent="0.2">
      <c r="A66" s="3" t="s">
        <v>289</v>
      </c>
      <c r="B66" s="3" t="s">
        <v>393</v>
      </c>
      <c r="C66" s="35" t="s">
        <v>155</v>
      </c>
      <c r="D66" s="3" t="s">
        <v>392</v>
      </c>
      <c r="E66" s="3" t="s">
        <v>177</v>
      </c>
      <c r="F66" s="18">
        <v>44613</v>
      </c>
      <c r="G66" s="41">
        <v>0.19</v>
      </c>
      <c r="H66" s="5">
        <v>599.99</v>
      </c>
      <c r="I66" s="5">
        <f t="shared" si="5"/>
        <v>95.796722689075622</v>
      </c>
    </row>
    <row r="67" spans="1:9" x14ac:dyDescent="0.2">
      <c r="A67" s="3" t="s">
        <v>290</v>
      </c>
      <c r="B67" s="3" t="s">
        <v>394</v>
      </c>
      <c r="C67" s="35" t="s">
        <v>155</v>
      </c>
      <c r="D67" s="3" t="s">
        <v>395</v>
      </c>
      <c r="E67" s="3" t="s">
        <v>177</v>
      </c>
      <c r="F67" s="18">
        <v>44650</v>
      </c>
      <c r="G67" s="41">
        <v>0.19</v>
      </c>
      <c r="H67" s="5">
        <v>92.28</v>
      </c>
      <c r="I67" s="5">
        <f t="shared" si="5"/>
        <v>14.733781512605042</v>
      </c>
    </row>
    <row r="68" spans="1:9" x14ac:dyDescent="0.2">
      <c r="A68" s="3" t="s">
        <v>291</v>
      </c>
      <c r="B68" s="3" t="s">
        <v>396</v>
      </c>
      <c r="C68" s="35" t="s">
        <v>155</v>
      </c>
      <c r="D68" s="3" t="s">
        <v>397</v>
      </c>
      <c r="E68" s="3" t="s">
        <v>186</v>
      </c>
      <c r="F68" s="18">
        <v>44648</v>
      </c>
      <c r="G68" s="41">
        <v>0.19</v>
      </c>
      <c r="H68" s="5">
        <v>918.68</v>
      </c>
      <c r="I68" s="5">
        <f t="shared" si="5"/>
        <v>146.68</v>
      </c>
    </row>
    <row r="69" spans="1:9" x14ac:dyDescent="0.2">
      <c r="A69" s="3" t="s">
        <v>292</v>
      </c>
      <c r="B69" s="3" t="s">
        <v>398</v>
      </c>
      <c r="C69" s="35" t="s">
        <v>155</v>
      </c>
      <c r="D69" s="3" t="s">
        <v>218</v>
      </c>
      <c r="E69" s="3" t="s">
        <v>177</v>
      </c>
      <c r="F69" s="18">
        <v>44657</v>
      </c>
      <c r="G69" s="41">
        <v>0.19</v>
      </c>
      <c r="H69" s="5">
        <v>174.76</v>
      </c>
      <c r="I69" s="5">
        <f t="shared" si="5"/>
        <v>27.90285714285714</v>
      </c>
    </row>
    <row r="70" spans="1:9" x14ac:dyDescent="0.2">
      <c r="A70" s="3" t="s">
        <v>293</v>
      </c>
      <c r="B70" s="3" t="s">
        <v>399</v>
      </c>
      <c r="C70" s="35" t="s">
        <v>155</v>
      </c>
      <c r="D70" s="3" t="s">
        <v>68</v>
      </c>
      <c r="E70" s="3" t="s">
        <v>18</v>
      </c>
      <c r="F70" s="18">
        <v>44674</v>
      </c>
      <c r="G70" s="41">
        <v>0.19</v>
      </c>
      <c r="H70" s="5">
        <v>390</v>
      </c>
      <c r="I70" s="5">
        <f t="shared" si="5"/>
        <v>62.268907563025209</v>
      </c>
    </row>
    <row r="71" spans="1:9" x14ac:dyDescent="0.2">
      <c r="A71" s="3" t="s">
        <v>294</v>
      </c>
      <c r="B71" s="3" t="s">
        <v>400</v>
      </c>
      <c r="C71" s="35" t="s">
        <v>92</v>
      </c>
      <c r="D71" s="3" t="s">
        <v>274</v>
      </c>
      <c r="E71" s="3" t="s">
        <v>18</v>
      </c>
      <c r="F71" s="18">
        <v>44668</v>
      </c>
      <c r="G71" s="41">
        <v>0.19</v>
      </c>
      <c r="H71" s="5">
        <v>179.97</v>
      </c>
      <c r="I71" s="5">
        <f t="shared" si="5"/>
        <v>28.734705882352944</v>
      </c>
    </row>
    <row r="72" spans="1:9" x14ac:dyDescent="0.2">
      <c r="A72" s="3" t="s">
        <v>295</v>
      </c>
      <c r="B72" s="3" t="s">
        <v>401</v>
      </c>
      <c r="C72" s="35" t="s">
        <v>92</v>
      </c>
      <c r="D72" s="3" t="s">
        <v>274</v>
      </c>
      <c r="E72" s="3" t="s">
        <v>18</v>
      </c>
      <c r="F72" s="18">
        <v>44676</v>
      </c>
      <c r="G72" s="41">
        <v>0.19</v>
      </c>
      <c r="H72" s="5">
        <v>217.81</v>
      </c>
      <c r="I72" s="5">
        <f t="shared" si="5"/>
        <v>34.776386554621851</v>
      </c>
    </row>
    <row r="73" spans="1:9" x14ac:dyDescent="0.2">
      <c r="A73" s="3" t="s">
        <v>296</v>
      </c>
      <c r="B73" s="3" t="s">
        <v>402</v>
      </c>
      <c r="C73" s="35" t="s">
        <v>155</v>
      </c>
      <c r="D73" s="3" t="s">
        <v>274</v>
      </c>
      <c r="E73" s="3" t="s">
        <v>18</v>
      </c>
      <c r="F73" s="18">
        <v>44689</v>
      </c>
      <c r="G73" s="41">
        <v>0.19</v>
      </c>
      <c r="H73" s="5">
        <v>470.57</v>
      </c>
      <c r="I73" s="5">
        <f t="shared" si="5"/>
        <v>75.133025210084028</v>
      </c>
    </row>
    <row r="74" spans="1:9" x14ac:dyDescent="0.2">
      <c r="A74" s="3" t="s">
        <v>297</v>
      </c>
      <c r="B74" s="3" t="s">
        <v>403</v>
      </c>
      <c r="C74" s="35" t="s">
        <v>155</v>
      </c>
      <c r="D74" s="3" t="s">
        <v>397</v>
      </c>
      <c r="E74" s="3" t="s">
        <v>186</v>
      </c>
      <c r="F74" s="18">
        <v>44686</v>
      </c>
      <c r="G74" s="41">
        <v>0.19</v>
      </c>
      <c r="H74" s="5">
        <v>110.53</v>
      </c>
      <c r="I74" s="5">
        <f t="shared" si="5"/>
        <v>17.64764705882353</v>
      </c>
    </row>
    <row r="75" spans="1:9" x14ac:dyDescent="0.2">
      <c r="A75" s="3" t="s">
        <v>298</v>
      </c>
      <c r="B75" s="3" t="s">
        <v>428</v>
      </c>
      <c r="C75" s="35" t="s">
        <v>155</v>
      </c>
      <c r="D75" s="3" t="s">
        <v>404</v>
      </c>
      <c r="E75" s="3" t="s">
        <v>186</v>
      </c>
      <c r="F75" s="18">
        <v>44651</v>
      </c>
      <c r="G75" s="41">
        <v>0.19</v>
      </c>
      <c r="H75" s="5">
        <v>1006.86</v>
      </c>
      <c r="I75" s="5">
        <f t="shared" si="5"/>
        <v>160.75915966386555</v>
      </c>
    </row>
    <row r="76" spans="1:9" x14ac:dyDescent="0.2">
      <c r="A76" s="3" t="s">
        <v>299</v>
      </c>
      <c r="B76" s="3" t="s">
        <v>66</v>
      </c>
      <c r="C76" s="35" t="s">
        <v>93</v>
      </c>
      <c r="D76" s="3" t="s">
        <v>63</v>
      </c>
      <c r="E76" s="3" t="s">
        <v>64</v>
      </c>
      <c r="F76" s="18">
        <v>44739</v>
      </c>
      <c r="G76" s="41">
        <v>0</v>
      </c>
      <c r="H76" s="5">
        <v>304.57</v>
      </c>
      <c r="I76" s="5">
        <v>0</v>
      </c>
    </row>
    <row r="77" spans="1:9" x14ac:dyDescent="0.2">
      <c r="A77" s="3" t="s">
        <v>300</v>
      </c>
      <c r="B77" s="3" t="s">
        <v>21</v>
      </c>
      <c r="C77" s="35" t="s">
        <v>93</v>
      </c>
      <c r="D77" s="3" t="s">
        <v>22</v>
      </c>
      <c r="E77" s="3" t="s">
        <v>18</v>
      </c>
      <c r="F77" s="18">
        <v>44900</v>
      </c>
      <c r="G77" s="41">
        <v>0.19</v>
      </c>
      <c r="H77" s="5">
        <v>448.29</v>
      </c>
      <c r="I77" s="5">
        <f t="shared" ref="I77:I97" si="6">H77/119*19</f>
        <v>71.575714285714284</v>
      </c>
    </row>
    <row r="78" spans="1:9" x14ac:dyDescent="0.2">
      <c r="A78" s="3" t="s">
        <v>301</v>
      </c>
      <c r="B78" s="3" t="s">
        <v>405</v>
      </c>
      <c r="C78" s="35" t="s">
        <v>92</v>
      </c>
      <c r="D78" s="3" t="s">
        <v>274</v>
      </c>
      <c r="E78" s="3" t="s">
        <v>18</v>
      </c>
      <c r="F78" s="18">
        <v>44710</v>
      </c>
      <c r="G78" s="41">
        <v>0.19</v>
      </c>
      <c r="H78" s="5">
        <v>292.56</v>
      </c>
      <c r="I78" s="5">
        <f t="shared" si="6"/>
        <v>46.711260504201675</v>
      </c>
    </row>
    <row r="79" spans="1:9" x14ac:dyDescent="0.2">
      <c r="A79" s="3" t="s">
        <v>302</v>
      </c>
      <c r="B79" s="3" t="s">
        <v>406</v>
      </c>
      <c r="C79" s="35" t="s">
        <v>155</v>
      </c>
      <c r="D79" s="3" t="s">
        <v>274</v>
      </c>
      <c r="E79" s="3" t="s">
        <v>18</v>
      </c>
      <c r="F79" s="18">
        <v>44720</v>
      </c>
      <c r="G79" s="41">
        <v>0.19</v>
      </c>
      <c r="H79" s="5">
        <v>337.34</v>
      </c>
      <c r="I79" s="5">
        <f t="shared" si="6"/>
        <v>53.861008403361346</v>
      </c>
    </row>
    <row r="80" spans="1:9" x14ac:dyDescent="0.2">
      <c r="A80" s="3" t="s">
        <v>303</v>
      </c>
      <c r="B80" s="3" t="s">
        <v>407</v>
      </c>
      <c r="C80" s="35" t="s">
        <v>155</v>
      </c>
      <c r="D80" s="3" t="s">
        <v>214</v>
      </c>
      <c r="E80" s="3" t="s">
        <v>177</v>
      </c>
      <c r="F80" s="18">
        <v>44789</v>
      </c>
      <c r="G80" s="41">
        <v>0.19</v>
      </c>
      <c r="H80" s="5">
        <v>60.05</v>
      </c>
      <c r="I80" s="5">
        <f t="shared" si="6"/>
        <v>9.587815126050419</v>
      </c>
    </row>
    <row r="81" spans="1:9" x14ac:dyDescent="0.2">
      <c r="A81" s="3" t="s">
        <v>304</v>
      </c>
      <c r="B81" s="3" t="s">
        <v>408</v>
      </c>
      <c r="C81" s="35" t="s">
        <v>155</v>
      </c>
      <c r="D81" s="3" t="s">
        <v>274</v>
      </c>
      <c r="E81" s="3" t="s">
        <v>18</v>
      </c>
      <c r="F81" s="18">
        <v>44794</v>
      </c>
      <c r="G81" s="41">
        <v>0.19</v>
      </c>
      <c r="H81" s="5">
        <v>604.63</v>
      </c>
      <c r="I81" s="5">
        <f t="shared" si="6"/>
        <v>96.53756302521009</v>
      </c>
    </row>
    <row r="82" spans="1:9" x14ac:dyDescent="0.2">
      <c r="A82" s="3" t="s">
        <v>305</v>
      </c>
      <c r="B82" s="3" t="s">
        <v>409</v>
      </c>
      <c r="C82" s="35" t="s">
        <v>92</v>
      </c>
      <c r="D82" s="3" t="s">
        <v>274</v>
      </c>
      <c r="E82" s="3" t="s">
        <v>18</v>
      </c>
      <c r="F82" s="18">
        <v>44794</v>
      </c>
      <c r="G82" s="41">
        <v>0.19</v>
      </c>
      <c r="H82" s="5">
        <v>325.52</v>
      </c>
      <c r="I82" s="5">
        <f t="shared" si="6"/>
        <v>51.973781512605044</v>
      </c>
    </row>
    <row r="83" spans="1:9" x14ac:dyDescent="0.2">
      <c r="A83" s="3" t="s">
        <v>306</v>
      </c>
      <c r="B83" s="3" t="s">
        <v>410</v>
      </c>
      <c r="C83" s="35" t="s">
        <v>155</v>
      </c>
      <c r="D83" s="3" t="s">
        <v>274</v>
      </c>
      <c r="E83" s="3" t="s">
        <v>18</v>
      </c>
      <c r="F83" s="18">
        <v>44794</v>
      </c>
      <c r="G83" s="41">
        <v>0.19</v>
      </c>
      <c r="H83" s="5">
        <v>402.5</v>
      </c>
      <c r="I83" s="5">
        <f t="shared" si="6"/>
        <v>64.264705882352942</v>
      </c>
    </row>
    <row r="84" spans="1:9" x14ac:dyDescent="0.2">
      <c r="A84" s="3" t="s">
        <v>307</v>
      </c>
      <c r="B84" s="3" t="s">
        <v>411</v>
      </c>
      <c r="C84" s="35" t="s">
        <v>155</v>
      </c>
      <c r="D84" s="3" t="s">
        <v>404</v>
      </c>
      <c r="E84" s="3" t="s">
        <v>186</v>
      </c>
      <c r="F84" s="18">
        <v>44749</v>
      </c>
      <c r="G84" s="41">
        <v>0.19</v>
      </c>
      <c r="H84" s="5">
        <v>61.88</v>
      </c>
      <c r="I84" s="5">
        <f t="shared" si="6"/>
        <v>9.8800000000000008</v>
      </c>
    </row>
    <row r="85" spans="1:9" x14ac:dyDescent="0.2">
      <c r="A85" s="3" t="s">
        <v>308</v>
      </c>
      <c r="B85" s="3" t="s">
        <v>412</v>
      </c>
      <c r="C85" s="35" t="s">
        <v>92</v>
      </c>
      <c r="D85" s="3" t="s">
        <v>274</v>
      </c>
      <c r="E85" s="3" t="s">
        <v>18</v>
      </c>
      <c r="F85" s="18">
        <v>44742</v>
      </c>
      <c r="G85" s="41">
        <v>0.19</v>
      </c>
      <c r="H85" s="5">
        <v>354.2</v>
      </c>
      <c r="I85" s="5">
        <f t="shared" si="6"/>
        <v>56.55294117647059</v>
      </c>
    </row>
    <row r="86" spans="1:9" x14ac:dyDescent="0.2">
      <c r="A86" s="3" t="s">
        <v>309</v>
      </c>
      <c r="B86" s="3" t="s">
        <v>413</v>
      </c>
      <c r="C86" s="35" t="s">
        <v>155</v>
      </c>
      <c r="D86" s="3" t="s">
        <v>274</v>
      </c>
      <c r="E86" s="3" t="s">
        <v>18</v>
      </c>
      <c r="F86" s="18">
        <v>44807</v>
      </c>
      <c r="G86" s="41">
        <v>0.19</v>
      </c>
      <c r="H86" s="5">
        <v>415.17</v>
      </c>
      <c r="I86" s="5">
        <f t="shared" si="6"/>
        <v>66.287647058823524</v>
      </c>
    </row>
    <row r="87" spans="1:9" x14ac:dyDescent="0.2">
      <c r="A87" s="3" t="s">
        <v>310</v>
      </c>
      <c r="B87" s="3" t="s">
        <v>414</v>
      </c>
      <c r="C87" s="35" t="s">
        <v>92</v>
      </c>
      <c r="D87" s="3" t="s">
        <v>274</v>
      </c>
      <c r="E87" s="3" t="s">
        <v>18</v>
      </c>
      <c r="F87" s="18">
        <v>44807</v>
      </c>
      <c r="G87" s="41">
        <v>0.19</v>
      </c>
      <c r="H87" s="5">
        <v>372.78</v>
      </c>
      <c r="I87" s="5">
        <f t="shared" si="6"/>
        <v>59.519495798319319</v>
      </c>
    </row>
    <row r="88" spans="1:9" x14ac:dyDescent="0.2">
      <c r="A88" s="3" t="s">
        <v>311</v>
      </c>
      <c r="B88" s="3" t="s">
        <v>568</v>
      </c>
      <c r="C88" s="35" t="s">
        <v>155</v>
      </c>
      <c r="D88" s="3" t="s">
        <v>263</v>
      </c>
      <c r="E88" s="3" t="s">
        <v>177</v>
      </c>
      <c r="F88" s="18">
        <v>44810</v>
      </c>
      <c r="G88" s="41">
        <v>0.19</v>
      </c>
      <c r="H88" s="5">
        <v>109.98</v>
      </c>
      <c r="I88" s="5">
        <f t="shared" si="6"/>
        <v>17.559831932773111</v>
      </c>
    </row>
    <row r="89" spans="1:9" x14ac:dyDescent="0.2">
      <c r="A89" s="3" t="s">
        <v>312</v>
      </c>
      <c r="B89" s="3" t="s">
        <v>415</v>
      </c>
      <c r="C89" s="35" t="s">
        <v>155</v>
      </c>
      <c r="D89" s="3" t="s">
        <v>274</v>
      </c>
      <c r="E89" s="3" t="s">
        <v>18</v>
      </c>
      <c r="F89" s="18">
        <v>44834</v>
      </c>
      <c r="G89" s="41">
        <v>0.19</v>
      </c>
      <c r="H89" s="5">
        <v>441.09</v>
      </c>
      <c r="I89" s="5">
        <f t="shared" si="6"/>
        <v>70.426134453781515</v>
      </c>
    </row>
    <row r="90" spans="1:9" x14ac:dyDescent="0.2">
      <c r="A90" s="3" t="s">
        <v>313</v>
      </c>
      <c r="B90" s="3" t="s">
        <v>416</v>
      </c>
      <c r="C90" s="35" t="s">
        <v>92</v>
      </c>
      <c r="D90" s="3" t="s">
        <v>274</v>
      </c>
      <c r="E90" s="3" t="s">
        <v>18</v>
      </c>
      <c r="F90" s="18">
        <v>44834</v>
      </c>
      <c r="G90" s="41">
        <v>0.19</v>
      </c>
      <c r="H90" s="5">
        <v>380.65</v>
      </c>
      <c r="I90" s="5">
        <f t="shared" si="6"/>
        <v>60.776050420168062</v>
      </c>
    </row>
    <row r="91" spans="1:9" x14ac:dyDescent="0.2">
      <c r="A91" s="3" t="s">
        <v>314</v>
      </c>
      <c r="B91" s="3" t="s">
        <v>67</v>
      </c>
      <c r="C91" s="35" t="s">
        <v>92</v>
      </c>
      <c r="D91" s="3" t="s">
        <v>68</v>
      </c>
      <c r="E91" s="3" t="s">
        <v>18</v>
      </c>
      <c r="F91" s="18">
        <v>44896</v>
      </c>
      <c r="G91" s="41">
        <v>0.19</v>
      </c>
      <c r="H91" s="5">
        <v>390</v>
      </c>
      <c r="I91" s="5">
        <f t="shared" si="6"/>
        <v>62.268907563025209</v>
      </c>
    </row>
    <row r="92" spans="1:9" x14ac:dyDescent="0.2">
      <c r="A92" s="3" t="s">
        <v>315</v>
      </c>
      <c r="B92" s="3" t="s">
        <v>417</v>
      </c>
      <c r="C92" s="35" t="s">
        <v>155</v>
      </c>
      <c r="D92" s="3" t="s">
        <v>274</v>
      </c>
      <c r="E92" s="3" t="s">
        <v>18</v>
      </c>
      <c r="F92" s="18">
        <v>44894</v>
      </c>
      <c r="G92" s="41">
        <v>0.19</v>
      </c>
      <c r="H92" s="5">
        <v>172.35</v>
      </c>
      <c r="I92" s="5">
        <f t="shared" si="6"/>
        <v>27.518067226890757</v>
      </c>
    </row>
    <row r="93" spans="1:9" x14ac:dyDescent="0.2">
      <c r="A93" s="3" t="s">
        <v>316</v>
      </c>
      <c r="B93" s="3" t="s">
        <v>418</v>
      </c>
      <c r="C93" s="35" t="s">
        <v>92</v>
      </c>
      <c r="D93" s="3" t="s">
        <v>274</v>
      </c>
      <c r="E93" s="3" t="s">
        <v>18</v>
      </c>
      <c r="F93" s="18">
        <v>44873</v>
      </c>
      <c r="G93" s="41">
        <v>0.19</v>
      </c>
      <c r="H93" s="5">
        <v>365.63</v>
      </c>
      <c r="I93" s="5">
        <f t="shared" si="6"/>
        <v>58.377899159663862</v>
      </c>
    </row>
    <row r="94" spans="1:9" x14ac:dyDescent="0.2">
      <c r="A94" s="3" t="s">
        <v>317</v>
      </c>
      <c r="B94" s="3" t="s">
        <v>419</v>
      </c>
      <c r="C94" s="35" t="s">
        <v>155</v>
      </c>
      <c r="D94" s="3" t="s">
        <v>274</v>
      </c>
      <c r="E94" s="3" t="s">
        <v>18</v>
      </c>
      <c r="F94" s="18">
        <v>44873</v>
      </c>
      <c r="G94" s="41">
        <v>0.19</v>
      </c>
      <c r="H94" s="5">
        <v>270.44</v>
      </c>
      <c r="I94" s="5">
        <f t="shared" si="6"/>
        <v>43.17949579831933</v>
      </c>
    </row>
    <row r="95" spans="1:9" x14ac:dyDescent="0.2">
      <c r="A95" s="3" t="s">
        <v>318</v>
      </c>
      <c r="B95" s="3" t="s">
        <v>420</v>
      </c>
      <c r="C95" s="35" t="s">
        <v>92</v>
      </c>
      <c r="D95" s="3" t="s">
        <v>218</v>
      </c>
      <c r="E95" s="3" t="s">
        <v>18</v>
      </c>
      <c r="F95" s="18">
        <v>44868</v>
      </c>
      <c r="G95" s="41">
        <v>0.19</v>
      </c>
      <c r="H95" s="5">
        <v>58.25</v>
      </c>
      <c r="I95" s="5">
        <f t="shared" si="6"/>
        <v>9.3004201680672267</v>
      </c>
    </row>
    <row r="96" spans="1:9" x14ac:dyDescent="0.2">
      <c r="A96" s="3" t="s">
        <v>319</v>
      </c>
      <c r="B96" s="3" t="s">
        <v>60</v>
      </c>
      <c r="C96" s="35" t="s">
        <v>92</v>
      </c>
      <c r="D96" s="3" t="s">
        <v>61</v>
      </c>
      <c r="E96" s="3" t="s">
        <v>18</v>
      </c>
      <c r="F96" s="18">
        <v>44926</v>
      </c>
      <c r="G96" s="41">
        <v>0.19</v>
      </c>
      <c r="H96" s="5">
        <v>1990.11</v>
      </c>
      <c r="I96" s="5">
        <f t="shared" si="6"/>
        <v>317.74865546218484</v>
      </c>
    </row>
    <row r="97" spans="1:9" x14ac:dyDescent="0.2">
      <c r="A97" s="3" t="s">
        <v>319</v>
      </c>
      <c r="B97" s="3" t="s">
        <v>60</v>
      </c>
      <c r="C97" s="35" t="s">
        <v>155</v>
      </c>
      <c r="D97" s="3" t="s">
        <v>421</v>
      </c>
      <c r="E97" s="3" t="s">
        <v>18</v>
      </c>
      <c r="F97" s="18">
        <v>44926</v>
      </c>
      <c r="G97" s="41">
        <v>0.19</v>
      </c>
      <c r="H97" s="5">
        <v>1660</v>
      </c>
      <c r="I97" s="5">
        <f t="shared" si="6"/>
        <v>265.0420168067227</v>
      </c>
    </row>
    <row r="98" spans="1:9" x14ac:dyDescent="0.2">
      <c r="A98" s="3" t="s">
        <v>320</v>
      </c>
      <c r="B98" s="3" t="s">
        <v>23</v>
      </c>
      <c r="C98" s="35" t="s">
        <v>92</v>
      </c>
      <c r="D98" s="3" t="s">
        <v>24</v>
      </c>
      <c r="E98" s="3" t="s">
        <v>18</v>
      </c>
      <c r="F98" s="18">
        <v>44880</v>
      </c>
      <c r="G98" s="41">
        <v>0</v>
      </c>
      <c r="H98" s="24">
        <v>896</v>
      </c>
      <c r="I98" s="5">
        <v>0</v>
      </c>
    </row>
    <row r="99" spans="1:9" x14ac:dyDescent="0.2">
      <c r="A99" s="3" t="s">
        <v>320</v>
      </c>
      <c r="B99" s="3" t="s">
        <v>156</v>
      </c>
      <c r="C99" s="35" t="s">
        <v>155</v>
      </c>
      <c r="D99" s="3" t="s">
        <v>422</v>
      </c>
      <c r="E99" s="3" t="s">
        <v>18</v>
      </c>
      <c r="F99" s="18">
        <v>44805</v>
      </c>
      <c r="G99" s="41">
        <v>0</v>
      </c>
      <c r="H99" s="24">
        <v>1335</v>
      </c>
      <c r="I99" s="5">
        <v>0</v>
      </c>
    </row>
    <row r="100" spans="1:9" x14ac:dyDescent="0.2">
      <c r="A100" s="3" t="s">
        <v>321</v>
      </c>
      <c r="B100" s="3" t="s">
        <v>569</v>
      </c>
      <c r="C100" s="35" t="s">
        <v>92</v>
      </c>
      <c r="D100" s="3" t="s">
        <v>423</v>
      </c>
      <c r="E100" s="3" t="s">
        <v>37</v>
      </c>
      <c r="F100" s="18">
        <v>44926</v>
      </c>
      <c r="G100" s="41">
        <v>0</v>
      </c>
      <c r="H100" s="5">
        <v>1809.97</v>
      </c>
      <c r="I100" s="5">
        <v>0</v>
      </c>
    </row>
    <row r="101" spans="1:9" x14ac:dyDescent="0.2">
      <c r="A101" s="3" t="s">
        <v>321</v>
      </c>
      <c r="B101" s="3" t="s">
        <v>570</v>
      </c>
      <c r="C101" s="35" t="s">
        <v>155</v>
      </c>
      <c r="D101" s="3" t="s">
        <v>423</v>
      </c>
      <c r="E101" s="3" t="s">
        <v>37</v>
      </c>
      <c r="F101" s="18">
        <v>44926</v>
      </c>
      <c r="G101" s="41">
        <v>0</v>
      </c>
      <c r="H101" s="5">
        <v>7873.08</v>
      </c>
      <c r="I101" s="5">
        <v>0</v>
      </c>
    </row>
    <row r="102" spans="1:9" x14ac:dyDescent="0.2">
      <c r="A102" s="3" t="s">
        <v>322</v>
      </c>
      <c r="B102" s="3" t="s">
        <v>424</v>
      </c>
      <c r="C102" s="35" t="s">
        <v>92</v>
      </c>
      <c r="D102" s="3" t="s">
        <v>425</v>
      </c>
      <c r="E102" s="3" t="s">
        <v>37</v>
      </c>
      <c r="F102" s="18">
        <v>44926</v>
      </c>
      <c r="G102" s="41">
        <v>0</v>
      </c>
      <c r="H102" s="5">
        <v>316.27999999999997</v>
      </c>
      <c r="I102" s="5">
        <v>0</v>
      </c>
    </row>
    <row r="103" spans="1:9" x14ac:dyDescent="0.2">
      <c r="A103" s="3" t="s">
        <v>323</v>
      </c>
      <c r="B103" s="3" t="s">
        <v>426</v>
      </c>
      <c r="C103" s="35" t="s">
        <v>93</v>
      </c>
      <c r="D103" s="3" t="s">
        <v>20</v>
      </c>
      <c r="E103" s="3" t="s">
        <v>18</v>
      </c>
      <c r="F103" s="18">
        <v>44926</v>
      </c>
      <c r="G103" s="41">
        <v>0.19</v>
      </c>
      <c r="H103" s="5">
        <v>758.09</v>
      </c>
      <c r="I103" s="5">
        <f>H103/119*19</f>
        <v>121.03957983193278</v>
      </c>
    </row>
    <row r="104" spans="1:9" x14ac:dyDescent="0.2">
      <c r="A104" s="3" t="s">
        <v>324</v>
      </c>
      <c r="B104" s="3" t="s">
        <v>15</v>
      </c>
      <c r="C104" s="35" t="s">
        <v>93</v>
      </c>
      <c r="D104" s="3" t="s">
        <v>17</v>
      </c>
      <c r="E104" s="3" t="s">
        <v>18</v>
      </c>
      <c r="F104" s="18">
        <v>44926</v>
      </c>
      <c r="G104" s="41">
        <v>0.19</v>
      </c>
      <c r="H104" s="5">
        <v>147.88</v>
      </c>
      <c r="I104" s="5">
        <f>H104/119*19</f>
        <v>23.611092436974786</v>
      </c>
    </row>
    <row r="105" spans="1:9" x14ac:dyDescent="0.2">
      <c r="A105" s="3" t="s">
        <v>325</v>
      </c>
      <c r="B105" s="3" t="s">
        <v>159</v>
      </c>
      <c r="C105" s="35" t="s">
        <v>93</v>
      </c>
      <c r="D105" s="3"/>
      <c r="E105" s="3" t="s">
        <v>18</v>
      </c>
      <c r="F105" s="18">
        <v>44926</v>
      </c>
      <c r="G105" s="41">
        <v>0</v>
      </c>
      <c r="H105" s="24">
        <v>1276.8</v>
      </c>
      <c r="I105" s="5">
        <v>0</v>
      </c>
    </row>
    <row r="106" spans="1:9" x14ac:dyDescent="0.2">
      <c r="A106" s="3" t="s">
        <v>326</v>
      </c>
      <c r="B106" s="3" t="s">
        <v>430</v>
      </c>
      <c r="C106" s="35" t="s">
        <v>155</v>
      </c>
      <c r="D106" s="3" t="s">
        <v>390</v>
      </c>
      <c r="E106" s="3" t="s">
        <v>186</v>
      </c>
      <c r="F106" s="18">
        <v>44614</v>
      </c>
      <c r="G106" s="41">
        <v>0.19</v>
      </c>
      <c r="H106" s="5">
        <v>12.65</v>
      </c>
      <c r="I106" s="5">
        <f t="shared" ref="I106:I137" si="7">H106/119*19</f>
        <v>2.0197478991596638</v>
      </c>
    </row>
    <row r="107" spans="1:9" x14ac:dyDescent="0.2">
      <c r="A107" s="3" t="s">
        <v>327</v>
      </c>
      <c r="B107" s="3" t="s">
        <v>431</v>
      </c>
      <c r="C107" s="35" t="s">
        <v>155</v>
      </c>
      <c r="D107" s="3" t="s">
        <v>390</v>
      </c>
      <c r="E107" s="3" t="s">
        <v>186</v>
      </c>
      <c r="F107" s="18">
        <v>44609</v>
      </c>
      <c r="G107" s="41">
        <v>0.19</v>
      </c>
      <c r="H107" s="5">
        <v>17.559999999999999</v>
      </c>
      <c r="I107" s="5">
        <f t="shared" si="7"/>
        <v>2.8036974789915963</v>
      </c>
    </row>
    <row r="108" spans="1:9" x14ac:dyDescent="0.2">
      <c r="A108" s="3" t="s">
        <v>328</v>
      </c>
      <c r="B108" s="3" t="s">
        <v>432</v>
      </c>
      <c r="C108" s="35" t="s">
        <v>155</v>
      </c>
      <c r="D108" s="3" t="s">
        <v>390</v>
      </c>
      <c r="E108" s="3" t="s">
        <v>186</v>
      </c>
      <c r="F108" s="18">
        <v>44610</v>
      </c>
      <c r="G108" s="41">
        <v>0.19</v>
      </c>
      <c r="H108" s="5">
        <v>19.07</v>
      </c>
      <c r="I108" s="5">
        <f t="shared" si="7"/>
        <v>3.0447899159663869</v>
      </c>
    </row>
    <row r="109" spans="1:9" x14ac:dyDescent="0.2">
      <c r="A109" s="3" t="s">
        <v>329</v>
      </c>
      <c r="B109" s="3" t="s">
        <v>433</v>
      </c>
      <c r="C109" s="35" t="s">
        <v>155</v>
      </c>
      <c r="D109" s="3" t="s">
        <v>209</v>
      </c>
      <c r="E109" s="3" t="s">
        <v>177</v>
      </c>
      <c r="F109" s="18">
        <v>44613</v>
      </c>
      <c r="G109" s="41">
        <v>0.19</v>
      </c>
      <c r="H109" s="5">
        <v>387.98</v>
      </c>
      <c r="I109" s="5">
        <f t="shared" si="7"/>
        <v>61.946386554621853</v>
      </c>
    </row>
    <row r="110" spans="1:9" x14ac:dyDescent="0.2">
      <c r="A110" s="3" t="s">
        <v>330</v>
      </c>
      <c r="B110" s="3" t="s">
        <v>434</v>
      </c>
      <c r="C110" s="35" t="s">
        <v>155</v>
      </c>
      <c r="D110" s="3" t="s">
        <v>390</v>
      </c>
      <c r="E110" s="3" t="s">
        <v>177</v>
      </c>
      <c r="F110" s="18">
        <v>44611</v>
      </c>
      <c r="G110" s="41">
        <v>0.19</v>
      </c>
      <c r="H110" s="5">
        <v>1.0900000000000001</v>
      </c>
      <c r="I110" s="5">
        <f t="shared" si="7"/>
        <v>0.17403361344537818</v>
      </c>
    </row>
    <row r="111" spans="1:9" x14ac:dyDescent="0.2">
      <c r="A111" s="3" t="s">
        <v>331</v>
      </c>
      <c r="B111" s="3" t="s">
        <v>435</v>
      </c>
      <c r="C111" s="35" t="s">
        <v>155</v>
      </c>
      <c r="D111" s="3" t="s">
        <v>390</v>
      </c>
      <c r="E111" s="3" t="s">
        <v>177</v>
      </c>
      <c r="F111" s="18">
        <v>44611</v>
      </c>
      <c r="G111" s="41">
        <v>0.19</v>
      </c>
      <c r="H111" s="5">
        <v>33.979999999999997</v>
      </c>
      <c r="I111" s="5">
        <f t="shared" si="7"/>
        <v>5.425378151260503</v>
      </c>
    </row>
    <row r="112" spans="1:9" x14ac:dyDescent="0.2">
      <c r="A112" s="3" t="s">
        <v>332</v>
      </c>
      <c r="B112" s="3" t="s">
        <v>436</v>
      </c>
      <c r="C112" s="35" t="s">
        <v>155</v>
      </c>
      <c r="D112" s="3" t="s">
        <v>437</v>
      </c>
      <c r="E112" s="3" t="s">
        <v>177</v>
      </c>
      <c r="F112" s="18">
        <v>44611</v>
      </c>
      <c r="G112" s="41">
        <v>0.19</v>
      </c>
      <c r="H112" s="5">
        <v>7.98</v>
      </c>
      <c r="I112" s="5">
        <f t="shared" si="7"/>
        <v>1.2741176470588236</v>
      </c>
    </row>
    <row r="113" spans="1:9" x14ac:dyDescent="0.2">
      <c r="A113" s="3" t="s">
        <v>333</v>
      </c>
      <c r="B113" s="3" t="s">
        <v>438</v>
      </c>
      <c r="C113" s="35" t="s">
        <v>155</v>
      </c>
      <c r="D113" s="3" t="s">
        <v>439</v>
      </c>
      <c r="E113" s="3" t="s">
        <v>186</v>
      </c>
      <c r="F113" s="18">
        <v>44605</v>
      </c>
      <c r="G113" s="41">
        <v>0.19</v>
      </c>
      <c r="H113" s="5">
        <v>54.5</v>
      </c>
      <c r="I113" s="5">
        <f t="shared" si="7"/>
        <v>8.7016806722689068</v>
      </c>
    </row>
    <row r="114" spans="1:9" x14ac:dyDescent="0.2">
      <c r="A114" s="3" t="s">
        <v>334</v>
      </c>
      <c r="B114" s="3" t="s">
        <v>440</v>
      </c>
      <c r="C114" s="35" t="s">
        <v>155</v>
      </c>
      <c r="D114" s="3" t="s">
        <v>390</v>
      </c>
      <c r="E114" s="3" t="s">
        <v>186</v>
      </c>
      <c r="F114" s="18">
        <v>44604</v>
      </c>
      <c r="G114" s="41">
        <v>0.19</v>
      </c>
      <c r="H114" s="5">
        <v>59.96</v>
      </c>
      <c r="I114" s="5">
        <f t="shared" si="7"/>
        <v>9.573445378151261</v>
      </c>
    </row>
    <row r="115" spans="1:9" x14ac:dyDescent="0.2">
      <c r="A115" s="3" t="s">
        <v>335</v>
      </c>
      <c r="B115" s="3" t="s">
        <v>441</v>
      </c>
      <c r="C115" s="35" t="s">
        <v>155</v>
      </c>
      <c r="D115" s="3" t="s">
        <v>442</v>
      </c>
      <c r="E115" s="3" t="s">
        <v>186</v>
      </c>
      <c r="F115" s="18">
        <v>44604</v>
      </c>
      <c r="G115" s="41">
        <v>0.19</v>
      </c>
      <c r="H115" s="5">
        <v>80.099999999999994</v>
      </c>
      <c r="I115" s="5">
        <f t="shared" si="7"/>
        <v>12.7890756302521</v>
      </c>
    </row>
    <row r="116" spans="1:9" x14ac:dyDescent="0.2">
      <c r="A116" s="3" t="s">
        <v>336</v>
      </c>
      <c r="B116" s="3" t="s">
        <v>443</v>
      </c>
      <c r="C116" s="35" t="s">
        <v>155</v>
      </c>
      <c r="D116" s="3" t="s">
        <v>444</v>
      </c>
      <c r="E116" s="3" t="s">
        <v>186</v>
      </c>
      <c r="F116" s="18">
        <v>44602</v>
      </c>
      <c r="G116" s="41">
        <v>0.19</v>
      </c>
      <c r="H116" s="5">
        <v>459.95</v>
      </c>
      <c r="I116" s="5">
        <f t="shared" si="7"/>
        <v>73.437394957983187</v>
      </c>
    </row>
    <row r="117" spans="1:9" x14ac:dyDescent="0.2">
      <c r="A117" s="3" t="s">
        <v>337</v>
      </c>
      <c r="B117" s="3" t="s">
        <v>445</v>
      </c>
      <c r="C117" s="35" t="s">
        <v>155</v>
      </c>
      <c r="D117" s="3" t="s">
        <v>390</v>
      </c>
      <c r="E117" s="3" t="s">
        <v>186</v>
      </c>
      <c r="F117" s="18">
        <v>44610</v>
      </c>
      <c r="G117" s="41">
        <v>0.19</v>
      </c>
      <c r="H117" s="5">
        <v>39.08</v>
      </c>
      <c r="I117" s="5">
        <f t="shared" si="7"/>
        <v>6.239663865546218</v>
      </c>
    </row>
    <row r="118" spans="1:9" x14ac:dyDescent="0.2">
      <c r="A118" s="3" t="s">
        <v>338</v>
      </c>
      <c r="B118" s="3" t="s">
        <v>446</v>
      </c>
      <c r="C118" s="35" t="s">
        <v>155</v>
      </c>
      <c r="D118" s="3" t="s">
        <v>390</v>
      </c>
      <c r="E118" s="3" t="s">
        <v>186</v>
      </c>
      <c r="F118" s="18">
        <v>44597</v>
      </c>
      <c r="G118" s="41">
        <v>0.19</v>
      </c>
      <c r="H118" s="5">
        <v>13.12</v>
      </c>
      <c r="I118" s="5">
        <f t="shared" si="7"/>
        <v>2.0947899159663863</v>
      </c>
    </row>
    <row r="119" spans="1:9" x14ac:dyDescent="0.2">
      <c r="A119" s="3" t="s">
        <v>339</v>
      </c>
      <c r="B119" s="3" t="s">
        <v>447</v>
      </c>
      <c r="C119" s="35" t="s">
        <v>155</v>
      </c>
      <c r="D119" s="3" t="s">
        <v>448</v>
      </c>
      <c r="E119" s="3" t="s">
        <v>186</v>
      </c>
      <c r="F119" s="18">
        <v>44590</v>
      </c>
      <c r="G119" s="41">
        <v>0.19</v>
      </c>
      <c r="H119" s="5">
        <v>11.98</v>
      </c>
      <c r="I119" s="5">
        <f t="shared" si="7"/>
        <v>1.9127731092436977</v>
      </c>
    </row>
    <row r="120" spans="1:9" x14ac:dyDescent="0.2">
      <c r="A120" s="3" t="s">
        <v>340</v>
      </c>
      <c r="B120" s="3" t="s">
        <v>449</v>
      </c>
      <c r="C120" s="35" t="s">
        <v>155</v>
      </c>
      <c r="D120" s="3" t="s">
        <v>444</v>
      </c>
      <c r="E120" s="3" t="s">
        <v>186</v>
      </c>
      <c r="F120" s="18">
        <v>44592</v>
      </c>
      <c r="G120" s="41">
        <v>0.19</v>
      </c>
      <c r="H120" s="5">
        <v>482.9</v>
      </c>
      <c r="I120" s="5">
        <f t="shared" si="7"/>
        <v>77.101680672268898</v>
      </c>
    </row>
    <row r="121" spans="1:9" x14ac:dyDescent="0.2">
      <c r="A121" s="3" t="s">
        <v>341</v>
      </c>
      <c r="B121" s="3" t="s">
        <v>450</v>
      </c>
      <c r="C121" s="35" t="s">
        <v>155</v>
      </c>
      <c r="D121" s="3" t="s">
        <v>444</v>
      </c>
      <c r="E121" s="3" t="s">
        <v>177</v>
      </c>
      <c r="F121" s="18">
        <v>44588</v>
      </c>
      <c r="G121" s="41">
        <v>0.19</v>
      </c>
      <c r="H121" s="5">
        <v>45.9</v>
      </c>
      <c r="I121" s="5">
        <f t="shared" si="7"/>
        <v>7.3285714285714274</v>
      </c>
    </row>
    <row r="122" spans="1:9" x14ac:dyDescent="0.2">
      <c r="A122" s="3" t="s">
        <v>342</v>
      </c>
      <c r="B122" s="3" t="s">
        <v>451</v>
      </c>
      <c r="C122" s="35" t="s">
        <v>155</v>
      </c>
      <c r="D122" s="3" t="s">
        <v>444</v>
      </c>
      <c r="E122" s="3" t="s">
        <v>186</v>
      </c>
      <c r="F122" s="18">
        <v>44615</v>
      </c>
      <c r="G122" s="41">
        <v>0.19</v>
      </c>
      <c r="H122" s="5">
        <v>20.28</v>
      </c>
      <c r="I122" s="5">
        <f t="shared" si="7"/>
        <v>3.2379831932773113</v>
      </c>
    </row>
    <row r="123" spans="1:9" x14ac:dyDescent="0.2">
      <c r="A123" s="3" t="s">
        <v>343</v>
      </c>
      <c r="B123" s="3" t="s">
        <v>452</v>
      </c>
      <c r="C123" s="35" t="s">
        <v>155</v>
      </c>
      <c r="D123" s="3" t="s">
        <v>453</v>
      </c>
      <c r="E123" s="3" t="s">
        <v>177</v>
      </c>
      <c r="F123" s="18">
        <v>44615</v>
      </c>
      <c r="G123" s="41">
        <v>0.19</v>
      </c>
      <c r="H123" s="5">
        <v>9.99</v>
      </c>
      <c r="I123" s="5">
        <f t="shared" si="7"/>
        <v>1.5950420168067225</v>
      </c>
    </row>
    <row r="124" spans="1:9" x14ac:dyDescent="0.2">
      <c r="A124" s="3" t="s">
        <v>344</v>
      </c>
      <c r="B124" s="3" t="s">
        <v>454</v>
      </c>
      <c r="C124" s="35" t="s">
        <v>155</v>
      </c>
      <c r="D124" s="3" t="s">
        <v>455</v>
      </c>
      <c r="E124" s="3" t="s">
        <v>177</v>
      </c>
      <c r="F124" s="18">
        <v>44615</v>
      </c>
      <c r="G124" s="41">
        <v>0.19</v>
      </c>
      <c r="H124" s="5">
        <v>69.95</v>
      </c>
      <c r="I124" s="5">
        <f t="shared" si="7"/>
        <v>11.168487394957983</v>
      </c>
    </row>
    <row r="125" spans="1:9" x14ac:dyDescent="0.2">
      <c r="A125" s="3" t="s">
        <v>345</v>
      </c>
      <c r="B125" s="3" t="s">
        <v>456</v>
      </c>
      <c r="C125" s="35" t="s">
        <v>155</v>
      </c>
      <c r="D125" s="3" t="s">
        <v>209</v>
      </c>
      <c r="E125" s="3" t="s">
        <v>177</v>
      </c>
      <c r="F125" s="18">
        <v>44616</v>
      </c>
      <c r="G125" s="41">
        <v>0.19</v>
      </c>
      <c r="H125" s="5">
        <v>536.5</v>
      </c>
      <c r="I125" s="5">
        <f t="shared" si="7"/>
        <v>85.659663865546221</v>
      </c>
    </row>
    <row r="126" spans="1:9" x14ac:dyDescent="0.2">
      <c r="A126" s="3" t="s">
        <v>346</v>
      </c>
      <c r="B126" s="3" t="s">
        <v>457</v>
      </c>
      <c r="C126" s="35" t="s">
        <v>155</v>
      </c>
      <c r="D126" s="3" t="s">
        <v>209</v>
      </c>
      <c r="E126" s="3" t="s">
        <v>177</v>
      </c>
      <c r="F126" s="18">
        <v>44616</v>
      </c>
      <c r="G126" s="41">
        <v>0.19</v>
      </c>
      <c r="H126" s="5">
        <v>-114.98</v>
      </c>
      <c r="I126" s="5">
        <f t="shared" si="7"/>
        <v>-18.358151260504201</v>
      </c>
    </row>
    <row r="127" spans="1:9" x14ac:dyDescent="0.2">
      <c r="A127" s="3" t="s">
        <v>347</v>
      </c>
      <c r="B127" s="3" t="s">
        <v>458</v>
      </c>
      <c r="C127" s="35" t="s">
        <v>155</v>
      </c>
      <c r="D127" s="3" t="s">
        <v>453</v>
      </c>
      <c r="E127" s="3" t="s">
        <v>177</v>
      </c>
      <c r="F127" s="18">
        <v>44618</v>
      </c>
      <c r="G127" s="41">
        <v>0.19</v>
      </c>
      <c r="H127" s="5">
        <v>43.97</v>
      </c>
      <c r="I127" s="5">
        <f t="shared" si="7"/>
        <v>7.0204201680672265</v>
      </c>
    </row>
    <row r="128" spans="1:9" x14ac:dyDescent="0.2">
      <c r="A128" s="3" t="s">
        <v>348</v>
      </c>
      <c r="B128" s="3" t="s">
        <v>459</v>
      </c>
      <c r="C128" s="35" t="s">
        <v>155</v>
      </c>
      <c r="D128" s="3" t="s">
        <v>460</v>
      </c>
      <c r="E128" s="3" t="s">
        <v>177</v>
      </c>
      <c r="F128" s="18">
        <v>44618</v>
      </c>
      <c r="G128" s="41">
        <v>0.19</v>
      </c>
      <c r="H128" s="5">
        <v>8.98</v>
      </c>
      <c r="I128" s="5">
        <f t="shared" si="7"/>
        <v>1.4337815126050419</v>
      </c>
    </row>
    <row r="129" spans="1:9" x14ac:dyDescent="0.2">
      <c r="A129" s="3" t="s">
        <v>349</v>
      </c>
      <c r="B129" s="3" t="s">
        <v>461</v>
      </c>
      <c r="C129" s="35" t="s">
        <v>155</v>
      </c>
      <c r="D129" s="3" t="s">
        <v>448</v>
      </c>
      <c r="E129" s="3" t="s">
        <v>186</v>
      </c>
      <c r="F129" s="18">
        <v>44622</v>
      </c>
      <c r="G129" s="41">
        <v>0.19</v>
      </c>
      <c r="H129" s="5">
        <v>112.67</v>
      </c>
      <c r="I129" s="5">
        <f t="shared" si="7"/>
        <v>17.989327731092438</v>
      </c>
    </row>
    <row r="130" spans="1:9" x14ac:dyDescent="0.2">
      <c r="A130" s="3" t="s">
        <v>350</v>
      </c>
      <c r="B130" s="3" t="s">
        <v>462</v>
      </c>
      <c r="C130" s="35" t="s">
        <v>155</v>
      </c>
      <c r="D130" s="3" t="s">
        <v>460</v>
      </c>
      <c r="E130" s="3" t="s">
        <v>177</v>
      </c>
      <c r="F130" s="18">
        <v>44625</v>
      </c>
      <c r="G130" s="41">
        <v>0.19</v>
      </c>
      <c r="H130" s="5">
        <v>65.760000000000005</v>
      </c>
      <c r="I130" s="5">
        <f t="shared" si="7"/>
        <v>10.499495798319327</v>
      </c>
    </row>
    <row r="131" spans="1:9" x14ac:dyDescent="0.2">
      <c r="A131" s="3" t="s">
        <v>351</v>
      </c>
      <c r="B131" s="3" t="s">
        <v>463</v>
      </c>
      <c r="C131" s="35" t="s">
        <v>155</v>
      </c>
      <c r="D131" s="3" t="s">
        <v>453</v>
      </c>
      <c r="E131" s="3" t="s">
        <v>177</v>
      </c>
      <c r="F131" s="18">
        <v>44625</v>
      </c>
      <c r="G131" s="41">
        <v>0.19</v>
      </c>
      <c r="H131" s="5">
        <v>9.75</v>
      </c>
      <c r="I131" s="5">
        <f t="shared" si="7"/>
        <v>1.5567226890756303</v>
      </c>
    </row>
    <row r="132" spans="1:9" x14ac:dyDescent="0.2">
      <c r="A132" s="3" t="s">
        <v>352</v>
      </c>
      <c r="B132" s="3" t="s">
        <v>464</v>
      </c>
      <c r="C132" s="35" t="s">
        <v>155</v>
      </c>
      <c r="D132" s="3" t="s">
        <v>390</v>
      </c>
      <c r="E132" s="3" t="s">
        <v>186</v>
      </c>
      <c r="F132" s="18">
        <v>44627</v>
      </c>
      <c r="G132" s="41">
        <v>0.19</v>
      </c>
      <c r="H132" s="5">
        <v>2.2400000000000002</v>
      </c>
      <c r="I132" s="5">
        <f t="shared" si="7"/>
        <v>0.35764705882352943</v>
      </c>
    </row>
    <row r="133" spans="1:9" x14ac:dyDescent="0.2">
      <c r="A133" s="3" t="s">
        <v>353</v>
      </c>
      <c r="B133" s="3" t="s">
        <v>465</v>
      </c>
      <c r="C133" s="35" t="s">
        <v>155</v>
      </c>
      <c r="D133" s="3" t="s">
        <v>390</v>
      </c>
      <c r="E133" s="3" t="s">
        <v>186</v>
      </c>
      <c r="F133" s="18">
        <v>44627</v>
      </c>
      <c r="G133" s="41">
        <v>0.19</v>
      </c>
      <c r="H133" s="5">
        <v>15.25</v>
      </c>
      <c r="I133" s="5">
        <f t="shared" si="7"/>
        <v>2.4348739495798317</v>
      </c>
    </row>
    <row r="134" spans="1:9" x14ac:dyDescent="0.2">
      <c r="A134" s="3" t="s">
        <v>354</v>
      </c>
      <c r="B134" s="3" t="s">
        <v>466</v>
      </c>
      <c r="C134" s="35" t="s">
        <v>155</v>
      </c>
      <c r="D134" s="3" t="s">
        <v>453</v>
      </c>
      <c r="E134" s="3" t="s">
        <v>177</v>
      </c>
      <c r="F134" s="18">
        <v>44627</v>
      </c>
      <c r="G134" s="41">
        <v>0.19</v>
      </c>
      <c r="H134" s="5">
        <v>11.07</v>
      </c>
      <c r="I134" s="5">
        <f t="shared" si="7"/>
        <v>1.7674789915966387</v>
      </c>
    </row>
    <row r="135" spans="1:9" x14ac:dyDescent="0.2">
      <c r="A135" s="3" t="s">
        <v>355</v>
      </c>
      <c r="B135" s="3" t="s">
        <v>467</v>
      </c>
      <c r="C135" s="35" t="s">
        <v>155</v>
      </c>
      <c r="D135" s="3" t="s">
        <v>390</v>
      </c>
      <c r="E135" s="3" t="s">
        <v>186</v>
      </c>
      <c r="F135" s="18">
        <v>44625</v>
      </c>
      <c r="G135" s="41">
        <v>0.19</v>
      </c>
      <c r="H135" s="5">
        <v>4.78</v>
      </c>
      <c r="I135" s="5">
        <f t="shared" si="7"/>
        <v>0.76319327731092446</v>
      </c>
    </row>
    <row r="136" spans="1:9" x14ac:dyDescent="0.2">
      <c r="A136" s="3" t="s">
        <v>356</v>
      </c>
      <c r="B136" s="3" t="s">
        <v>469</v>
      </c>
      <c r="C136" s="35" t="s">
        <v>155</v>
      </c>
      <c r="D136" s="3" t="s">
        <v>468</v>
      </c>
      <c r="E136" s="3" t="s">
        <v>177</v>
      </c>
      <c r="F136" s="18">
        <v>44628</v>
      </c>
      <c r="G136" s="41">
        <v>0.19</v>
      </c>
      <c r="H136" s="5">
        <v>26.95</v>
      </c>
      <c r="I136" s="5">
        <f t="shared" si="7"/>
        <v>4.302941176470588</v>
      </c>
    </row>
    <row r="137" spans="1:9" x14ac:dyDescent="0.2">
      <c r="A137" s="3" t="s">
        <v>357</v>
      </c>
      <c r="B137" s="3" t="s">
        <v>470</v>
      </c>
      <c r="C137" s="35" t="s">
        <v>155</v>
      </c>
      <c r="D137" s="3" t="s">
        <v>471</v>
      </c>
      <c r="E137" s="3" t="s">
        <v>177</v>
      </c>
      <c r="F137" s="18">
        <v>44621</v>
      </c>
      <c r="G137" s="41">
        <v>0.19</v>
      </c>
      <c r="H137" s="5">
        <v>81</v>
      </c>
      <c r="I137" s="5">
        <f t="shared" si="7"/>
        <v>12.932773109243698</v>
      </c>
    </row>
    <row r="138" spans="1:9" x14ac:dyDescent="0.2">
      <c r="A138" s="3" t="s">
        <v>358</v>
      </c>
      <c r="B138" s="3" t="s">
        <v>472</v>
      </c>
      <c r="C138" s="35" t="s">
        <v>155</v>
      </c>
      <c r="D138" s="3" t="s">
        <v>395</v>
      </c>
      <c r="E138" s="3" t="s">
        <v>177</v>
      </c>
      <c r="F138" s="18">
        <v>44637</v>
      </c>
      <c r="G138" s="41">
        <v>0.19</v>
      </c>
      <c r="H138" s="5">
        <v>28.13</v>
      </c>
      <c r="I138" s="5">
        <f t="shared" ref="I138:I169" si="8">H138/119*19</f>
        <v>4.4913445378151264</v>
      </c>
    </row>
    <row r="139" spans="1:9" x14ac:dyDescent="0.2">
      <c r="A139" s="3" t="s">
        <v>359</v>
      </c>
      <c r="B139" s="3" t="s">
        <v>473</v>
      </c>
      <c r="C139" s="35" t="s">
        <v>155</v>
      </c>
      <c r="D139" s="3" t="s">
        <v>395</v>
      </c>
      <c r="E139" s="3" t="s">
        <v>177</v>
      </c>
      <c r="F139" s="18">
        <v>44637</v>
      </c>
      <c r="G139" s="41">
        <v>0.19</v>
      </c>
      <c r="H139" s="5">
        <v>6.89</v>
      </c>
      <c r="I139" s="5">
        <f t="shared" si="8"/>
        <v>1.1000840336134454</v>
      </c>
    </row>
    <row r="140" spans="1:9" x14ac:dyDescent="0.2">
      <c r="A140" s="3" t="s">
        <v>360</v>
      </c>
      <c r="B140" s="3" t="s">
        <v>474</v>
      </c>
      <c r="C140" s="35" t="s">
        <v>155</v>
      </c>
      <c r="D140" s="3" t="s">
        <v>475</v>
      </c>
      <c r="E140" s="3" t="s">
        <v>177</v>
      </c>
      <c r="F140" s="18">
        <v>44628</v>
      </c>
      <c r="G140" s="41">
        <v>0.19</v>
      </c>
      <c r="H140" s="5">
        <v>64.180000000000007</v>
      </c>
      <c r="I140" s="5">
        <f t="shared" si="8"/>
        <v>10.247226890756304</v>
      </c>
    </row>
    <row r="141" spans="1:9" x14ac:dyDescent="0.2">
      <c r="A141" s="3" t="s">
        <v>361</v>
      </c>
      <c r="B141" s="3" t="s">
        <v>476</v>
      </c>
      <c r="C141" s="35" t="s">
        <v>155</v>
      </c>
      <c r="D141" s="3" t="s">
        <v>395</v>
      </c>
      <c r="E141" s="3" t="s">
        <v>177</v>
      </c>
      <c r="F141" s="18">
        <v>44637</v>
      </c>
      <c r="G141" s="41">
        <v>0.19</v>
      </c>
      <c r="H141" s="5">
        <v>18.93</v>
      </c>
      <c r="I141" s="5">
        <f t="shared" si="8"/>
        <v>3.0224369747899158</v>
      </c>
    </row>
    <row r="142" spans="1:9" x14ac:dyDescent="0.2">
      <c r="A142" s="3" t="s">
        <v>362</v>
      </c>
      <c r="B142" s="3" t="s">
        <v>477</v>
      </c>
      <c r="C142" s="35" t="s">
        <v>155</v>
      </c>
      <c r="D142" s="3" t="s">
        <v>453</v>
      </c>
      <c r="E142" s="3" t="s">
        <v>177</v>
      </c>
      <c r="F142" s="18">
        <v>44637</v>
      </c>
      <c r="G142" s="41">
        <v>0.19</v>
      </c>
      <c r="H142" s="5">
        <v>1.98</v>
      </c>
      <c r="I142" s="5">
        <f t="shared" si="8"/>
        <v>0.31613445378151256</v>
      </c>
    </row>
    <row r="143" spans="1:9" x14ac:dyDescent="0.2">
      <c r="A143" s="3" t="s">
        <v>363</v>
      </c>
      <c r="B143" s="3" t="s">
        <v>478</v>
      </c>
      <c r="C143" s="35" t="s">
        <v>155</v>
      </c>
      <c r="D143" s="3" t="s">
        <v>460</v>
      </c>
      <c r="E143" s="3" t="s">
        <v>177</v>
      </c>
      <c r="F143" s="18">
        <v>44637</v>
      </c>
      <c r="G143" s="41">
        <v>0.19</v>
      </c>
      <c r="H143" s="5">
        <v>6.98</v>
      </c>
      <c r="I143" s="5">
        <f t="shared" si="8"/>
        <v>1.1144537815126052</v>
      </c>
    </row>
    <row r="144" spans="1:9" x14ac:dyDescent="0.2">
      <c r="A144" s="3" t="s">
        <v>364</v>
      </c>
      <c r="B144" s="3" t="s">
        <v>479</v>
      </c>
      <c r="C144" s="35" t="s">
        <v>155</v>
      </c>
      <c r="D144" s="3" t="s">
        <v>524</v>
      </c>
      <c r="E144" s="3" t="s">
        <v>177</v>
      </c>
      <c r="F144" s="18">
        <v>44637</v>
      </c>
      <c r="G144" s="41">
        <v>0.19</v>
      </c>
      <c r="H144" s="5">
        <v>79.900000000000006</v>
      </c>
      <c r="I144" s="5">
        <f t="shared" si="8"/>
        <v>12.757142857142858</v>
      </c>
    </row>
    <row r="145" spans="1:9" x14ac:dyDescent="0.2">
      <c r="A145" s="3" t="s">
        <v>365</v>
      </c>
      <c r="B145" s="3" t="s">
        <v>480</v>
      </c>
      <c r="C145" s="35" t="s">
        <v>155</v>
      </c>
      <c r="D145" s="3" t="s">
        <v>390</v>
      </c>
      <c r="E145" s="3" t="s">
        <v>177</v>
      </c>
      <c r="F145" s="18">
        <v>44637</v>
      </c>
      <c r="G145" s="41">
        <v>0.19</v>
      </c>
      <c r="H145" s="5">
        <v>60.05</v>
      </c>
      <c r="I145" s="5">
        <f t="shared" si="8"/>
        <v>9.587815126050419</v>
      </c>
    </row>
    <row r="146" spans="1:9" x14ac:dyDescent="0.2">
      <c r="A146" s="3" t="s">
        <v>366</v>
      </c>
      <c r="B146" s="3" t="s">
        <v>481</v>
      </c>
      <c r="C146" s="35" t="s">
        <v>155</v>
      </c>
      <c r="D146" s="3" t="s">
        <v>482</v>
      </c>
      <c r="E146" s="3" t="s">
        <v>177</v>
      </c>
      <c r="F146" s="18">
        <v>44634</v>
      </c>
      <c r="G146" s="41">
        <v>0.19</v>
      </c>
      <c r="H146" s="5">
        <v>2</v>
      </c>
      <c r="I146" s="5">
        <f t="shared" si="8"/>
        <v>0.31932773109243695</v>
      </c>
    </row>
    <row r="147" spans="1:9" x14ac:dyDescent="0.2">
      <c r="A147" s="3" t="s">
        <v>367</v>
      </c>
      <c r="B147" s="3" t="s">
        <v>483</v>
      </c>
      <c r="C147" s="35" t="s">
        <v>155</v>
      </c>
      <c r="D147" s="3" t="s">
        <v>484</v>
      </c>
      <c r="E147" s="3" t="s">
        <v>177</v>
      </c>
      <c r="F147" s="18">
        <v>44636</v>
      </c>
      <c r="G147" s="41">
        <v>0.19</v>
      </c>
      <c r="H147" s="5">
        <v>39.99</v>
      </c>
      <c r="I147" s="5">
        <f t="shared" si="8"/>
        <v>6.3849579831932779</v>
      </c>
    </row>
    <row r="148" spans="1:9" x14ac:dyDescent="0.2">
      <c r="A148" s="3" t="s">
        <v>368</v>
      </c>
      <c r="B148" s="3" t="s">
        <v>485</v>
      </c>
      <c r="C148" s="35" t="s">
        <v>155</v>
      </c>
      <c r="D148" s="3" t="s">
        <v>486</v>
      </c>
      <c r="E148" s="3" t="s">
        <v>177</v>
      </c>
      <c r="F148" s="18">
        <v>44634</v>
      </c>
      <c r="G148" s="41">
        <v>0.19</v>
      </c>
      <c r="H148" s="5">
        <v>16.989999999999998</v>
      </c>
      <c r="I148" s="5">
        <f t="shared" si="8"/>
        <v>2.7126890756302515</v>
      </c>
    </row>
    <row r="149" spans="1:9" x14ac:dyDescent="0.2">
      <c r="A149" s="3" t="s">
        <v>369</v>
      </c>
      <c r="B149" s="3" t="s">
        <v>521</v>
      </c>
      <c r="C149" s="35" t="s">
        <v>155</v>
      </c>
      <c r="D149" s="3" t="s">
        <v>390</v>
      </c>
      <c r="E149" s="3" t="s">
        <v>177</v>
      </c>
      <c r="F149" s="18">
        <v>44634</v>
      </c>
      <c r="G149" s="41">
        <v>0.19</v>
      </c>
      <c r="H149" s="5">
        <v>77.739999999999995</v>
      </c>
      <c r="I149" s="5">
        <f t="shared" si="8"/>
        <v>12.412268907563025</v>
      </c>
    </row>
    <row r="150" spans="1:9" x14ac:dyDescent="0.2">
      <c r="A150" s="3" t="s">
        <v>370</v>
      </c>
      <c r="B150" s="3" t="s">
        <v>522</v>
      </c>
      <c r="C150" s="35" t="s">
        <v>155</v>
      </c>
      <c r="D150" s="3" t="s">
        <v>390</v>
      </c>
      <c r="E150" s="3" t="s">
        <v>177</v>
      </c>
      <c r="F150" s="18">
        <v>44634</v>
      </c>
      <c r="G150" s="41">
        <v>0.19</v>
      </c>
      <c r="H150" s="5">
        <v>3.29</v>
      </c>
      <c r="I150" s="5">
        <f t="shared" si="8"/>
        <v>0.52529411764705891</v>
      </c>
    </row>
    <row r="151" spans="1:9" x14ac:dyDescent="0.2">
      <c r="A151" s="3" t="s">
        <v>371</v>
      </c>
      <c r="B151" s="3" t="s">
        <v>571</v>
      </c>
      <c r="C151" s="35" t="s">
        <v>155</v>
      </c>
      <c r="D151" s="3" t="s">
        <v>390</v>
      </c>
      <c r="E151" s="3" t="s">
        <v>177</v>
      </c>
      <c r="F151" s="18">
        <v>44634</v>
      </c>
      <c r="G151" s="41">
        <v>0.19</v>
      </c>
      <c r="H151" s="5">
        <v>36.24</v>
      </c>
      <c r="I151" s="5">
        <f t="shared" si="8"/>
        <v>5.786218487394958</v>
      </c>
    </row>
    <row r="152" spans="1:9" x14ac:dyDescent="0.2">
      <c r="A152" s="3" t="s">
        <v>487</v>
      </c>
      <c r="B152" s="3" t="s">
        <v>523</v>
      </c>
      <c r="C152" s="35" t="s">
        <v>155</v>
      </c>
      <c r="D152" s="3" t="s">
        <v>524</v>
      </c>
      <c r="E152" s="3" t="s">
        <v>177</v>
      </c>
      <c r="F152" s="18">
        <v>44632</v>
      </c>
      <c r="G152" s="41">
        <v>0.19</v>
      </c>
      <c r="H152" s="5">
        <v>32.96</v>
      </c>
      <c r="I152" s="5">
        <f t="shared" si="8"/>
        <v>5.262521008403362</v>
      </c>
    </row>
    <row r="153" spans="1:9" x14ac:dyDescent="0.2">
      <c r="A153" s="3" t="s">
        <v>488</v>
      </c>
      <c r="B153" s="3" t="s">
        <v>525</v>
      </c>
      <c r="C153" s="35" t="s">
        <v>155</v>
      </c>
      <c r="D153" s="3" t="s">
        <v>460</v>
      </c>
      <c r="E153" s="3" t="s">
        <v>177</v>
      </c>
      <c r="F153" s="18">
        <v>44632</v>
      </c>
      <c r="G153" s="41">
        <v>0.19</v>
      </c>
      <c r="H153" s="5">
        <v>20.16</v>
      </c>
      <c r="I153" s="5">
        <f t="shared" si="8"/>
        <v>3.2188235294117646</v>
      </c>
    </row>
    <row r="154" spans="1:9" x14ac:dyDescent="0.2">
      <c r="A154" s="3" t="s">
        <v>489</v>
      </c>
      <c r="B154" s="3" t="s">
        <v>526</v>
      </c>
      <c r="C154" s="35" t="s">
        <v>155</v>
      </c>
      <c r="D154" s="3" t="s">
        <v>390</v>
      </c>
      <c r="E154" s="3" t="s">
        <v>177</v>
      </c>
      <c r="F154" s="18">
        <v>44651</v>
      </c>
      <c r="G154" s="41">
        <v>0.19</v>
      </c>
      <c r="H154" s="5">
        <v>11.47</v>
      </c>
      <c r="I154" s="5">
        <f t="shared" si="8"/>
        <v>1.8313445378151261</v>
      </c>
    </row>
    <row r="155" spans="1:9" x14ac:dyDescent="0.2">
      <c r="A155" s="3" t="s">
        <v>490</v>
      </c>
      <c r="B155" s="3" t="s">
        <v>527</v>
      </c>
      <c r="C155" s="35" t="s">
        <v>155</v>
      </c>
      <c r="D155" s="3" t="s">
        <v>390</v>
      </c>
      <c r="E155" s="3" t="s">
        <v>177</v>
      </c>
      <c r="F155" s="18">
        <v>44651</v>
      </c>
      <c r="G155" s="41">
        <v>0.19</v>
      </c>
      <c r="H155" s="5">
        <v>11.99</v>
      </c>
      <c r="I155" s="5">
        <f t="shared" si="8"/>
        <v>1.9143697478991597</v>
      </c>
    </row>
    <row r="156" spans="1:9" x14ac:dyDescent="0.2">
      <c r="A156" s="3" t="s">
        <v>491</v>
      </c>
      <c r="B156" s="3" t="s">
        <v>528</v>
      </c>
      <c r="C156" s="35" t="s">
        <v>155</v>
      </c>
      <c r="D156" s="3" t="s">
        <v>444</v>
      </c>
      <c r="E156" s="3" t="s">
        <v>177</v>
      </c>
      <c r="F156" s="18">
        <v>44624</v>
      </c>
      <c r="G156" s="41">
        <v>0.19</v>
      </c>
      <c r="H156" s="5">
        <v>23.83</v>
      </c>
      <c r="I156" s="5">
        <f t="shared" si="8"/>
        <v>3.8047899159663863</v>
      </c>
    </row>
    <row r="157" spans="1:9" x14ac:dyDescent="0.2">
      <c r="A157" s="3" t="s">
        <v>492</v>
      </c>
      <c r="B157" s="3" t="s">
        <v>529</v>
      </c>
      <c r="C157" s="35" t="s">
        <v>155</v>
      </c>
      <c r="D157" s="3" t="s">
        <v>524</v>
      </c>
      <c r="E157" s="3" t="s">
        <v>177</v>
      </c>
      <c r="F157" s="18">
        <v>44625</v>
      </c>
      <c r="G157" s="41">
        <v>0.19</v>
      </c>
      <c r="H157" s="5">
        <v>54.93</v>
      </c>
      <c r="I157" s="5">
        <f t="shared" si="8"/>
        <v>8.7703361344537818</v>
      </c>
    </row>
    <row r="158" spans="1:9" x14ac:dyDescent="0.2">
      <c r="A158" s="3" t="s">
        <v>493</v>
      </c>
      <c r="B158" s="3" t="s">
        <v>530</v>
      </c>
      <c r="C158" s="35" t="s">
        <v>155</v>
      </c>
      <c r="D158" s="3" t="s">
        <v>395</v>
      </c>
      <c r="E158" s="3" t="s">
        <v>177</v>
      </c>
      <c r="F158" s="18">
        <v>44624</v>
      </c>
      <c r="G158" s="41">
        <v>0.19</v>
      </c>
      <c r="H158" s="5">
        <v>3.29</v>
      </c>
      <c r="I158" s="5">
        <f t="shared" si="8"/>
        <v>0.52529411764705891</v>
      </c>
    </row>
    <row r="159" spans="1:9" x14ac:dyDescent="0.2">
      <c r="A159" s="3" t="s">
        <v>494</v>
      </c>
      <c r="B159" s="3" t="s">
        <v>531</v>
      </c>
      <c r="C159" s="35" t="s">
        <v>155</v>
      </c>
      <c r="D159" s="3" t="s">
        <v>390</v>
      </c>
      <c r="E159" s="3" t="s">
        <v>177</v>
      </c>
      <c r="F159" s="18">
        <v>44624</v>
      </c>
      <c r="G159" s="41">
        <v>0.19</v>
      </c>
      <c r="H159" s="5">
        <v>19.48</v>
      </c>
      <c r="I159" s="5">
        <f t="shared" si="8"/>
        <v>3.1102521008403361</v>
      </c>
    </row>
    <row r="160" spans="1:9" x14ac:dyDescent="0.2">
      <c r="A160" s="3" t="s">
        <v>495</v>
      </c>
      <c r="B160" s="3" t="s">
        <v>532</v>
      </c>
      <c r="C160" s="35" t="s">
        <v>155</v>
      </c>
      <c r="D160" s="3" t="s">
        <v>390</v>
      </c>
      <c r="E160" s="3" t="s">
        <v>177</v>
      </c>
      <c r="F160" s="18">
        <v>44646</v>
      </c>
      <c r="G160" s="41">
        <v>0.19</v>
      </c>
      <c r="H160" s="5">
        <v>26.47</v>
      </c>
      <c r="I160" s="5">
        <f t="shared" si="8"/>
        <v>4.2263025210084031</v>
      </c>
    </row>
    <row r="161" spans="1:9" x14ac:dyDescent="0.2">
      <c r="A161" s="3" t="s">
        <v>496</v>
      </c>
      <c r="B161" s="3" t="s">
        <v>572</v>
      </c>
      <c r="C161" s="35" t="s">
        <v>155</v>
      </c>
      <c r="D161" s="3" t="s">
        <v>209</v>
      </c>
      <c r="E161" s="3" t="s">
        <v>177</v>
      </c>
      <c r="F161" s="18">
        <v>44649</v>
      </c>
      <c r="G161" s="41">
        <v>0.19</v>
      </c>
      <c r="H161" s="5">
        <v>57.25</v>
      </c>
      <c r="I161" s="5">
        <f t="shared" si="8"/>
        <v>9.1407563025210088</v>
      </c>
    </row>
    <row r="162" spans="1:9" x14ac:dyDescent="0.2">
      <c r="A162" s="3" t="s">
        <v>497</v>
      </c>
      <c r="B162" s="3" t="s">
        <v>533</v>
      </c>
      <c r="C162" s="35" t="s">
        <v>155</v>
      </c>
      <c r="D162" s="3" t="s">
        <v>390</v>
      </c>
      <c r="E162" s="3" t="s">
        <v>177</v>
      </c>
      <c r="F162" s="18">
        <v>44632</v>
      </c>
      <c r="G162" s="41">
        <v>0.19</v>
      </c>
      <c r="H162" s="5">
        <v>42.6</v>
      </c>
      <c r="I162" s="5">
        <f t="shared" si="8"/>
        <v>6.8016806722689074</v>
      </c>
    </row>
    <row r="163" spans="1:9" x14ac:dyDescent="0.2">
      <c r="A163" s="3" t="s">
        <v>498</v>
      </c>
      <c r="B163" s="3" t="s">
        <v>534</v>
      </c>
      <c r="C163" s="35" t="s">
        <v>155</v>
      </c>
      <c r="D163" s="3" t="s">
        <v>209</v>
      </c>
      <c r="E163" s="3" t="s">
        <v>177</v>
      </c>
      <c r="F163" s="18">
        <v>44649</v>
      </c>
      <c r="G163" s="41">
        <v>0.19</v>
      </c>
      <c r="H163" s="5">
        <v>-84</v>
      </c>
      <c r="I163" s="5">
        <f t="shared" si="8"/>
        <v>-13.411764705882353</v>
      </c>
    </row>
    <row r="164" spans="1:9" x14ac:dyDescent="0.2">
      <c r="A164" s="3" t="s">
        <v>499</v>
      </c>
      <c r="B164" s="3" t="s">
        <v>535</v>
      </c>
      <c r="C164" s="35" t="s">
        <v>155</v>
      </c>
      <c r="D164" s="3" t="s">
        <v>536</v>
      </c>
      <c r="E164" s="3" t="s">
        <v>177</v>
      </c>
      <c r="F164" s="18">
        <v>44642</v>
      </c>
      <c r="G164" s="41">
        <v>0.19</v>
      </c>
      <c r="H164" s="5">
        <v>65.2</v>
      </c>
      <c r="I164" s="5">
        <f t="shared" si="8"/>
        <v>10.410084033613446</v>
      </c>
    </row>
    <row r="165" spans="1:9" x14ac:dyDescent="0.2">
      <c r="A165" s="3" t="s">
        <v>500</v>
      </c>
      <c r="B165" s="3" t="s">
        <v>537</v>
      </c>
      <c r="C165" s="35" t="s">
        <v>155</v>
      </c>
      <c r="D165" s="3" t="s">
        <v>209</v>
      </c>
      <c r="E165" s="3" t="s">
        <v>186</v>
      </c>
      <c r="F165" s="18">
        <v>44599</v>
      </c>
      <c r="G165" s="41">
        <v>0.19</v>
      </c>
      <c r="H165" s="5">
        <v>721</v>
      </c>
      <c r="I165" s="5">
        <f t="shared" si="8"/>
        <v>115.11764705882352</v>
      </c>
    </row>
    <row r="166" spans="1:9" x14ac:dyDescent="0.2">
      <c r="A166" s="3" t="s">
        <v>501</v>
      </c>
      <c r="B166" s="3" t="s">
        <v>538</v>
      </c>
      <c r="C166" s="35" t="s">
        <v>155</v>
      </c>
      <c r="D166" s="3" t="s">
        <v>444</v>
      </c>
      <c r="E166" s="3" t="s">
        <v>177</v>
      </c>
      <c r="F166" s="18">
        <v>44641</v>
      </c>
      <c r="G166" s="41">
        <v>0.19</v>
      </c>
      <c r="H166" s="5">
        <v>32.9</v>
      </c>
      <c r="I166" s="5">
        <f t="shared" si="8"/>
        <v>5.2529411764705873</v>
      </c>
    </row>
    <row r="167" spans="1:9" x14ac:dyDescent="0.2">
      <c r="A167" s="3" t="s">
        <v>502</v>
      </c>
      <c r="B167" s="3" t="s">
        <v>539</v>
      </c>
      <c r="C167" s="35" t="s">
        <v>155</v>
      </c>
      <c r="D167" s="3" t="s">
        <v>444</v>
      </c>
      <c r="E167" s="3" t="s">
        <v>186</v>
      </c>
      <c r="F167" s="18">
        <v>44653</v>
      </c>
      <c r="G167" s="41">
        <v>0.19</v>
      </c>
      <c r="H167" s="5">
        <v>10.95</v>
      </c>
      <c r="I167" s="5">
        <f t="shared" si="8"/>
        <v>1.7483193277310922</v>
      </c>
    </row>
    <row r="168" spans="1:9" x14ac:dyDescent="0.2">
      <c r="A168" s="3" t="s">
        <v>503</v>
      </c>
      <c r="B168" s="3" t="s">
        <v>540</v>
      </c>
      <c r="C168" s="35" t="s">
        <v>155</v>
      </c>
      <c r="D168" s="3" t="s">
        <v>390</v>
      </c>
      <c r="E168" s="3" t="s">
        <v>177</v>
      </c>
      <c r="F168" s="18">
        <v>44674</v>
      </c>
      <c r="G168" s="41">
        <v>0.19</v>
      </c>
      <c r="H168" s="5">
        <v>36.479999999999997</v>
      </c>
      <c r="I168" s="5">
        <f t="shared" si="8"/>
        <v>5.8245378151260505</v>
      </c>
    </row>
    <row r="169" spans="1:9" x14ac:dyDescent="0.2">
      <c r="A169" s="3" t="s">
        <v>504</v>
      </c>
      <c r="B169" s="3" t="s">
        <v>541</v>
      </c>
      <c r="C169" s="35" t="s">
        <v>155</v>
      </c>
      <c r="D169" s="3" t="s">
        <v>524</v>
      </c>
      <c r="E169" s="3" t="s">
        <v>177</v>
      </c>
      <c r="F169" s="18">
        <v>44780</v>
      </c>
      <c r="G169" s="41">
        <v>0.19</v>
      </c>
      <c r="H169" s="5">
        <v>11.98</v>
      </c>
      <c r="I169" s="5">
        <f t="shared" si="8"/>
        <v>1.9127731092436977</v>
      </c>
    </row>
    <row r="170" spans="1:9" x14ac:dyDescent="0.2">
      <c r="A170" s="3" t="s">
        <v>505</v>
      </c>
      <c r="B170" s="3" t="s">
        <v>542</v>
      </c>
      <c r="C170" s="35" t="s">
        <v>155</v>
      </c>
      <c r="D170" s="3" t="s">
        <v>209</v>
      </c>
      <c r="E170" s="3" t="s">
        <v>177</v>
      </c>
      <c r="F170" s="18">
        <v>44807</v>
      </c>
      <c r="G170" s="41">
        <v>0.19</v>
      </c>
      <c r="H170" s="5">
        <v>90.84</v>
      </c>
      <c r="I170" s="5">
        <f t="shared" ref="I170:I185" si="9">H170/119*19</f>
        <v>14.503865546218487</v>
      </c>
    </row>
    <row r="171" spans="1:9" x14ac:dyDescent="0.2">
      <c r="A171" s="3" t="s">
        <v>506</v>
      </c>
      <c r="B171" s="3" t="s">
        <v>543</v>
      </c>
      <c r="C171" s="35" t="s">
        <v>155</v>
      </c>
      <c r="D171" s="3" t="s">
        <v>460</v>
      </c>
      <c r="E171" s="3" t="s">
        <v>177</v>
      </c>
      <c r="F171" s="18">
        <v>44780</v>
      </c>
      <c r="G171" s="41">
        <v>0.19</v>
      </c>
      <c r="H171" s="5">
        <v>44.48</v>
      </c>
      <c r="I171" s="5">
        <f t="shared" si="9"/>
        <v>7.1018487394957983</v>
      </c>
    </row>
    <row r="172" spans="1:9" x14ac:dyDescent="0.2">
      <c r="A172" s="3" t="s">
        <v>507</v>
      </c>
      <c r="B172" s="3" t="s">
        <v>544</v>
      </c>
      <c r="C172" s="35" t="s">
        <v>155</v>
      </c>
      <c r="D172" s="3" t="s">
        <v>545</v>
      </c>
      <c r="E172" s="3" t="s">
        <v>177</v>
      </c>
      <c r="F172" s="18">
        <v>44775</v>
      </c>
      <c r="G172" s="41">
        <v>0.19</v>
      </c>
      <c r="H172" s="5">
        <v>13.5</v>
      </c>
      <c r="I172" s="5">
        <f t="shared" si="9"/>
        <v>2.1554621848739495</v>
      </c>
    </row>
    <row r="173" spans="1:9" x14ac:dyDescent="0.2">
      <c r="A173" s="3" t="s">
        <v>508</v>
      </c>
      <c r="B173" s="3" t="s">
        <v>546</v>
      </c>
      <c r="C173" s="35" t="s">
        <v>155</v>
      </c>
      <c r="D173" s="3" t="s">
        <v>390</v>
      </c>
      <c r="E173" s="3" t="s">
        <v>177</v>
      </c>
      <c r="F173" s="18">
        <v>44776</v>
      </c>
      <c r="G173" s="41">
        <v>0.19</v>
      </c>
      <c r="H173" s="5">
        <v>2.79</v>
      </c>
      <c r="I173" s="5">
        <f t="shared" si="9"/>
        <v>0.44546218487394956</v>
      </c>
    </row>
    <row r="174" spans="1:9" x14ac:dyDescent="0.2">
      <c r="A174" s="3" t="s">
        <v>509</v>
      </c>
      <c r="B174" s="3" t="s">
        <v>547</v>
      </c>
      <c r="C174" s="35" t="s">
        <v>155</v>
      </c>
      <c r="D174" s="3" t="s">
        <v>437</v>
      </c>
      <c r="E174" s="3" t="s">
        <v>177</v>
      </c>
      <c r="F174" s="18">
        <v>44772</v>
      </c>
      <c r="G174" s="41">
        <v>0.19</v>
      </c>
      <c r="H174" s="5">
        <v>7.28</v>
      </c>
      <c r="I174" s="5">
        <f t="shared" si="9"/>
        <v>1.1623529411764706</v>
      </c>
    </row>
    <row r="175" spans="1:9" x14ac:dyDescent="0.2">
      <c r="A175" s="3" t="s">
        <v>510</v>
      </c>
      <c r="B175" s="3" t="s">
        <v>548</v>
      </c>
      <c r="C175" s="35" t="s">
        <v>155</v>
      </c>
      <c r="D175" s="3" t="s">
        <v>390</v>
      </c>
      <c r="E175" s="3" t="s">
        <v>177</v>
      </c>
      <c r="F175" s="18">
        <v>44769</v>
      </c>
      <c r="G175" s="41">
        <v>0.19</v>
      </c>
      <c r="H175" s="5">
        <v>3.29</v>
      </c>
      <c r="I175" s="5">
        <f t="shared" si="9"/>
        <v>0.52529411764705891</v>
      </c>
    </row>
    <row r="176" spans="1:9" x14ac:dyDescent="0.2">
      <c r="A176" s="3" t="s">
        <v>511</v>
      </c>
      <c r="B176" s="3" t="s">
        <v>549</v>
      </c>
      <c r="C176" s="35" t="s">
        <v>155</v>
      </c>
      <c r="D176" s="3" t="s">
        <v>437</v>
      </c>
      <c r="E176" s="3" t="s">
        <v>177</v>
      </c>
      <c r="F176" s="18">
        <v>44632</v>
      </c>
      <c r="G176" s="41">
        <v>0.19</v>
      </c>
      <c r="H176" s="5">
        <v>9.99</v>
      </c>
      <c r="I176" s="5">
        <f t="shared" si="9"/>
        <v>1.5950420168067225</v>
      </c>
    </row>
    <row r="177" spans="1:9" x14ac:dyDescent="0.2">
      <c r="A177" s="3" t="s">
        <v>512</v>
      </c>
      <c r="B177" s="3" t="s">
        <v>550</v>
      </c>
      <c r="C177" s="35" t="s">
        <v>155</v>
      </c>
      <c r="D177" s="3" t="s">
        <v>209</v>
      </c>
      <c r="E177" s="3" t="s">
        <v>177</v>
      </c>
      <c r="F177" s="18">
        <v>44870</v>
      </c>
      <c r="G177" s="41">
        <v>0.19</v>
      </c>
      <c r="H177" s="5">
        <v>169.8</v>
      </c>
      <c r="I177" s="5">
        <f t="shared" si="9"/>
        <v>27.110924369747899</v>
      </c>
    </row>
    <row r="178" spans="1:9" x14ac:dyDescent="0.2">
      <c r="A178" s="3" t="s">
        <v>513</v>
      </c>
      <c r="B178" s="3" t="s">
        <v>551</v>
      </c>
      <c r="C178" s="35" t="s">
        <v>92</v>
      </c>
      <c r="D178" s="3" t="s">
        <v>444</v>
      </c>
      <c r="E178" s="3" t="s">
        <v>177</v>
      </c>
      <c r="F178" s="18">
        <v>44811</v>
      </c>
      <c r="G178" s="41">
        <v>0.19</v>
      </c>
      <c r="H178" s="5">
        <v>9.9499999999999993</v>
      </c>
      <c r="I178" s="5">
        <f t="shared" si="9"/>
        <v>1.5886554621848739</v>
      </c>
    </row>
    <row r="179" spans="1:9" x14ac:dyDescent="0.2">
      <c r="A179" s="3" t="s">
        <v>514</v>
      </c>
      <c r="B179" s="3" t="s">
        <v>552</v>
      </c>
      <c r="C179" s="35" t="s">
        <v>155</v>
      </c>
      <c r="D179" s="3" t="s">
        <v>390</v>
      </c>
      <c r="E179" s="3" t="s">
        <v>177</v>
      </c>
      <c r="F179" s="18">
        <v>44845</v>
      </c>
      <c r="G179" s="41">
        <v>0.19</v>
      </c>
      <c r="H179" s="5">
        <v>10.98</v>
      </c>
      <c r="I179" s="5">
        <f t="shared" si="9"/>
        <v>1.7531092436974789</v>
      </c>
    </row>
    <row r="180" spans="1:9" x14ac:dyDescent="0.2">
      <c r="A180" s="3" t="s">
        <v>515</v>
      </c>
      <c r="B180" s="3" t="s">
        <v>553</v>
      </c>
      <c r="C180" s="35" t="s">
        <v>93</v>
      </c>
      <c r="D180" s="3" t="s">
        <v>390</v>
      </c>
      <c r="E180" s="3" t="s">
        <v>177</v>
      </c>
      <c r="F180" s="18">
        <v>44856</v>
      </c>
      <c r="G180" s="41">
        <v>0.19</v>
      </c>
      <c r="H180" s="5">
        <v>5.99</v>
      </c>
      <c r="I180" s="5">
        <f t="shared" si="9"/>
        <v>0.95638655462184885</v>
      </c>
    </row>
    <row r="181" spans="1:9" x14ac:dyDescent="0.2">
      <c r="A181" s="3" t="s">
        <v>516</v>
      </c>
      <c r="B181" s="3" t="s">
        <v>554</v>
      </c>
      <c r="C181" s="35" t="s">
        <v>155</v>
      </c>
      <c r="D181" s="3" t="s">
        <v>390</v>
      </c>
      <c r="E181" s="3" t="s">
        <v>177</v>
      </c>
      <c r="F181" s="18">
        <v>44872</v>
      </c>
      <c r="G181" s="41">
        <v>0.19</v>
      </c>
      <c r="H181" s="5">
        <v>17.98</v>
      </c>
      <c r="I181" s="5">
        <f t="shared" si="9"/>
        <v>2.8707563025210083</v>
      </c>
    </row>
    <row r="182" spans="1:9" x14ac:dyDescent="0.2">
      <c r="A182" s="3" t="s">
        <v>517</v>
      </c>
      <c r="B182" s="3" t="s">
        <v>555</v>
      </c>
      <c r="C182" s="35" t="s">
        <v>155</v>
      </c>
      <c r="D182" s="3" t="s">
        <v>475</v>
      </c>
      <c r="E182" s="3" t="s">
        <v>177</v>
      </c>
      <c r="F182" s="18">
        <v>44873</v>
      </c>
      <c r="G182" s="41">
        <v>0.19</v>
      </c>
      <c r="H182" s="5">
        <v>15.51</v>
      </c>
      <c r="I182" s="5">
        <f t="shared" si="9"/>
        <v>2.4763865546218486</v>
      </c>
    </row>
    <row r="183" spans="1:9" x14ac:dyDescent="0.2">
      <c r="A183" s="3" t="s">
        <v>518</v>
      </c>
      <c r="B183" s="3" t="s">
        <v>556</v>
      </c>
      <c r="C183" s="35" t="s">
        <v>155</v>
      </c>
      <c r="D183" s="3" t="s">
        <v>460</v>
      </c>
      <c r="E183" s="3" t="s">
        <v>177</v>
      </c>
      <c r="F183" s="18">
        <v>44872</v>
      </c>
      <c r="G183" s="41">
        <v>0.19</v>
      </c>
      <c r="H183" s="5">
        <v>5.79</v>
      </c>
      <c r="I183" s="5">
        <f t="shared" si="9"/>
        <v>0.92445378151260515</v>
      </c>
    </row>
    <row r="184" spans="1:9" x14ac:dyDescent="0.2">
      <c r="A184" s="3" t="s">
        <v>519</v>
      </c>
      <c r="B184" s="3" t="s">
        <v>557</v>
      </c>
      <c r="C184" s="35" t="s">
        <v>155</v>
      </c>
      <c r="D184" s="3" t="s">
        <v>486</v>
      </c>
      <c r="E184" s="3" t="s">
        <v>177</v>
      </c>
      <c r="F184" s="18">
        <v>44632</v>
      </c>
      <c r="G184" s="41">
        <v>0.19</v>
      </c>
      <c r="H184" s="5">
        <v>14.99</v>
      </c>
      <c r="I184" s="5">
        <f t="shared" si="9"/>
        <v>2.3933613445378152</v>
      </c>
    </row>
    <row r="185" spans="1:9" x14ac:dyDescent="0.2">
      <c r="A185" s="3" t="s">
        <v>520</v>
      </c>
      <c r="B185" s="3" t="s">
        <v>558</v>
      </c>
      <c r="C185" s="35" t="s">
        <v>155</v>
      </c>
      <c r="D185" s="3" t="s">
        <v>486</v>
      </c>
      <c r="E185" s="3" t="s">
        <v>177</v>
      </c>
      <c r="F185" s="18">
        <v>44632</v>
      </c>
      <c r="G185" s="41">
        <v>0.19</v>
      </c>
      <c r="H185" s="5">
        <v>10.5</v>
      </c>
      <c r="I185" s="5">
        <f t="shared" si="9"/>
        <v>1.6764705882352942</v>
      </c>
    </row>
    <row r="186" spans="1:9" ht="16" thickBot="1" x14ac:dyDescent="0.25">
      <c r="H186" s="42">
        <f>SUM(H3:H185)</f>
        <v>50676.580000000016</v>
      </c>
      <c r="I186" s="43">
        <f>SUM(I3:I185)</f>
        <v>5519.3259663865547</v>
      </c>
    </row>
    <row r="187" spans="1:9" ht="16" thickTop="1" x14ac:dyDescent="0.2"/>
  </sheetData>
  <autoFilter ref="A2:CI186" xr:uid="{00000000-0009-0000-0000-000000000000}"/>
  <sortState xmlns:xlrd2="http://schemas.microsoft.com/office/spreadsheetml/2017/richdata2" ref="A3:I185">
    <sortCondition ref="A3:A185"/>
  </sortState>
  <phoneticPr fontId="9" type="noConversion"/>
  <pageMargins left="0.7" right="0.7" top="0.78740157499999996" bottom="0.78740157499999996" header="0.3" footer="0.3"/>
  <pageSetup paperSize="9" scale="4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8"/>
  <sheetViews>
    <sheetView workbookViewId="0">
      <selection activeCell="B23" sqref="B23"/>
    </sheetView>
  </sheetViews>
  <sheetFormatPr baseColWidth="10" defaultRowHeight="15" x14ac:dyDescent="0.2"/>
  <cols>
    <col min="1" max="1" width="12.1640625" customWidth="1"/>
    <col min="2" max="2" width="36.5" bestFit="1" customWidth="1"/>
    <col min="3" max="3" width="33.5" bestFit="1" customWidth="1"/>
    <col min="4" max="4" width="17.5" hidden="1" customWidth="1"/>
    <col min="5" max="5" width="12" hidden="1" customWidth="1"/>
    <col min="6" max="6" width="15.5" customWidth="1"/>
    <col min="7" max="7" width="16.1640625" customWidth="1"/>
    <col min="8" max="8" width="12.6640625" customWidth="1"/>
    <col min="9" max="9" width="14.33203125" hidden="1" customWidth="1"/>
    <col min="10" max="12" width="14.33203125" customWidth="1"/>
    <col min="13" max="13" width="32.5" customWidth="1"/>
  </cols>
  <sheetData>
    <row r="1" spans="1:13" ht="30" x14ac:dyDescent="0.3">
      <c r="A1" s="9" t="s">
        <v>574</v>
      </c>
    </row>
    <row r="2" spans="1:13" ht="30" x14ac:dyDescent="0.3">
      <c r="A2" s="9"/>
    </row>
    <row r="3" spans="1:13" ht="30" x14ac:dyDescent="0.3">
      <c r="A3" s="9" t="s">
        <v>88</v>
      </c>
    </row>
    <row r="4" spans="1:13" ht="34.5" customHeight="1" x14ac:dyDescent="0.2">
      <c r="A4" s="1" t="s">
        <v>0</v>
      </c>
      <c r="B4" s="1" t="s">
        <v>2</v>
      </c>
      <c r="C4" s="1" t="s">
        <v>38</v>
      </c>
      <c r="D4" s="1" t="s">
        <v>3</v>
      </c>
      <c r="E4" s="1" t="s">
        <v>16</v>
      </c>
      <c r="F4" s="12" t="s">
        <v>19</v>
      </c>
      <c r="G4" s="12" t="s">
        <v>39</v>
      </c>
      <c r="H4" s="12" t="s">
        <v>40</v>
      </c>
      <c r="I4" s="12" t="s">
        <v>54</v>
      </c>
      <c r="J4" s="12" t="s">
        <v>53</v>
      </c>
      <c r="K4" s="12" t="s">
        <v>90</v>
      </c>
      <c r="L4" s="12" t="s">
        <v>153</v>
      </c>
      <c r="M4" s="2" t="s">
        <v>1</v>
      </c>
    </row>
    <row r="5" spans="1:13" x14ac:dyDescent="0.2">
      <c r="A5" s="3" t="s">
        <v>25</v>
      </c>
      <c r="B5" s="3" t="s">
        <v>26</v>
      </c>
      <c r="C5" s="3" t="s">
        <v>28</v>
      </c>
      <c r="D5" s="3" t="s">
        <v>29</v>
      </c>
      <c r="E5" s="18">
        <v>42463</v>
      </c>
      <c r="F5" s="5">
        <v>1185.94</v>
      </c>
      <c r="G5" s="20" t="s">
        <v>43</v>
      </c>
      <c r="H5" s="3">
        <v>10</v>
      </c>
      <c r="I5" s="5">
        <f>F5/H5</f>
        <v>118.59400000000001</v>
      </c>
      <c r="J5" s="5">
        <v>523.79999999999995</v>
      </c>
      <c r="K5" s="5">
        <f>I5</f>
        <v>118.59400000000001</v>
      </c>
      <c r="L5" s="5">
        <f>J5-K5</f>
        <v>405.20599999999996</v>
      </c>
      <c r="M5" s="18"/>
    </row>
    <row r="6" spans="1:13" x14ac:dyDescent="0.2">
      <c r="A6" s="3" t="s">
        <v>30</v>
      </c>
      <c r="B6" s="3" t="s">
        <v>32</v>
      </c>
      <c r="C6" s="3" t="s">
        <v>31</v>
      </c>
      <c r="D6" s="3" t="s">
        <v>29</v>
      </c>
      <c r="E6" s="18">
        <v>42462</v>
      </c>
      <c r="F6" s="5">
        <v>499.99</v>
      </c>
      <c r="G6" s="20" t="s">
        <v>43</v>
      </c>
      <c r="H6" s="3">
        <v>10</v>
      </c>
      <c r="I6" s="5">
        <f>F6/H6</f>
        <v>49.999000000000002</v>
      </c>
      <c r="J6" s="5">
        <v>220.83</v>
      </c>
      <c r="K6" s="5">
        <f>I6</f>
        <v>49.999000000000002</v>
      </c>
      <c r="L6" s="5">
        <f t="shared" ref="L6:L8" si="0">J6-K6</f>
        <v>170.83100000000002</v>
      </c>
      <c r="M6" s="3"/>
    </row>
    <row r="7" spans="1:13" x14ac:dyDescent="0.2">
      <c r="A7" s="3" t="s">
        <v>34</v>
      </c>
      <c r="B7" s="3" t="s">
        <v>33</v>
      </c>
      <c r="C7" s="3" t="s">
        <v>35</v>
      </c>
      <c r="D7" s="3" t="s">
        <v>29</v>
      </c>
      <c r="E7" s="18">
        <v>42480</v>
      </c>
      <c r="F7" s="5">
        <v>2028.91</v>
      </c>
      <c r="G7" s="20" t="s">
        <v>43</v>
      </c>
      <c r="H7" s="3">
        <v>10</v>
      </c>
      <c r="I7" s="5">
        <f>F7/H7</f>
        <v>202.89100000000002</v>
      </c>
      <c r="J7" s="5">
        <v>896.1</v>
      </c>
      <c r="K7" s="5">
        <f>I7</f>
        <v>202.89100000000002</v>
      </c>
      <c r="L7" s="5">
        <f t="shared" si="0"/>
        <v>693.20900000000006</v>
      </c>
      <c r="M7" s="3"/>
    </row>
    <row r="8" spans="1:13" x14ac:dyDescent="0.2">
      <c r="A8" s="3"/>
      <c r="B8" s="3" t="s">
        <v>41</v>
      </c>
      <c r="C8" s="3" t="s">
        <v>45</v>
      </c>
      <c r="D8" s="3" t="s">
        <v>42</v>
      </c>
      <c r="E8" s="18"/>
      <c r="F8" s="5">
        <v>92402</v>
      </c>
      <c r="G8" s="20" t="s">
        <v>43</v>
      </c>
      <c r="H8" s="3">
        <v>50</v>
      </c>
      <c r="I8" s="5">
        <f>F8/H8</f>
        <v>1848.04</v>
      </c>
      <c r="J8" s="5">
        <v>82083.8</v>
      </c>
      <c r="K8" s="5">
        <f>I8</f>
        <v>1848.04</v>
      </c>
      <c r="L8" s="5">
        <f t="shared" si="0"/>
        <v>80235.760000000009</v>
      </c>
      <c r="M8" s="3" t="s">
        <v>573</v>
      </c>
    </row>
    <row r="9" spans="1:13" ht="16" thickBot="1" x14ac:dyDescent="0.25">
      <c r="B9" s="19" t="s">
        <v>44</v>
      </c>
      <c r="H9" s="17"/>
      <c r="I9" s="11"/>
      <c r="J9" s="21" t="s">
        <v>14</v>
      </c>
      <c r="K9" s="11">
        <f>SUM(K5:K8)</f>
        <v>2219.5239999999999</v>
      </c>
    </row>
    <row r="12" spans="1:13" ht="30" x14ac:dyDescent="0.3">
      <c r="A12" s="9" t="s">
        <v>89</v>
      </c>
    </row>
    <row r="13" spans="1:13" ht="30" x14ac:dyDescent="0.2">
      <c r="A13" s="1" t="s">
        <v>0</v>
      </c>
      <c r="B13" s="1" t="s">
        <v>2</v>
      </c>
      <c r="C13" s="1" t="s">
        <v>38</v>
      </c>
      <c r="D13" s="1" t="s">
        <v>3</v>
      </c>
      <c r="E13" s="1" t="s">
        <v>16</v>
      </c>
      <c r="F13" s="12" t="s">
        <v>19</v>
      </c>
      <c r="G13" s="12" t="s">
        <v>39</v>
      </c>
      <c r="H13" s="12" t="s">
        <v>40</v>
      </c>
      <c r="I13" s="12" t="s">
        <v>55</v>
      </c>
      <c r="J13" s="12" t="s">
        <v>575</v>
      </c>
      <c r="K13" s="12" t="s">
        <v>90</v>
      </c>
      <c r="L13" s="12" t="s">
        <v>153</v>
      </c>
      <c r="M13" s="2" t="s">
        <v>1</v>
      </c>
    </row>
    <row r="14" spans="1:13" x14ac:dyDescent="0.2">
      <c r="A14" s="3"/>
      <c r="B14" s="3"/>
      <c r="C14" s="3"/>
      <c r="D14" s="3"/>
      <c r="E14" s="18"/>
      <c r="F14" s="5"/>
      <c r="G14" s="20"/>
      <c r="H14" s="3"/>
      <c r="I14" s="5"/>
      <c r="J14" s="5"/>
      <c r="K14" s="5"/>
      <c r="L14" s="5"/>
      <c r="M14" s="18"/>
    </row>
    <row r="15" spans="1:13" x14ac:dyDescent="0.2">
      <c r="A15" s="3"/>
      <c r="B15" s="3"/>
      <c r="C15" s="3"/>
      <c r="D15" s="3"/>
      <c r="E15" s="18"/>
      <c r="F15" s="5"/>
      <c r="G15" s="20"/>
      <c r="H15" s="3"/>
      <c r="I15" s="5"/>
      <c r="J15" s="5"/>
      <c r="K15" s="5"/>
      <c r="L15" s="5"/>
      <c r="M15" s="3"/>
    </row>
    <row r="16" spans="1:13" x14ac:dyDescent="0.2">
      <c r="A16" s="3"/>
      <c r="B16" s="3"/>
      <c r="C16" s="3"/>
      <c r="D16" s="3"/>
      <c r="E16" s="18"/>
      <c r="F16" s="5"/>
      <c r="G16" s="20"/>
      <c r="H16" s="3"/>
      <c r="I16" s="5"/>
      <c r="J16" s="5"/>
      <c r="K16" s="5"/>
      <c r="L16" s="5"/>
      <c r="M16" s="3"/>
    </row>
    <row r="17" spans="1:13" x14ac:dyDescent="0.2">
      <c r="A17" s="3"/>
      <c r="B17" s="3" t="s">
        <v>85</v>
      </c>
      <c r="C17" s="3" t="s">
        <v>86</v>
      </c>
      <c r="D17" s="3" t="s">
        <v>42</v>
      </c>
      <c r="E17" s="18"/>
      <c r="F17" s="5">
        <v>315000</v>
      </c>
      <c r="G17" s="20" t="s">
        <v>87</v>
      </c>
      <c r="H17" s="3">
        <v>50</v>
      </c>
      <c r="I17" s="5">
        <f>F17/H17</f>
        <v>6300</v>
      </c>
      <c r="J17" s="44">
        <v>342234.07</v>
      </c>
      <c r="K17" s="45">
        <v>5133.5110500000001</v>
      </c>
      <c r="L17" s="44">
        <f t="shared" ref="L17" si="1">J17-K17</f>
        <v>337100.55895000004</v>
      </c>
      <c r="M17" s="3" t="s">
        <v>573</v>
      </c>
    </row>
    <row r="18" spans="1:13" ht="16" thickBot="1" x14ac:dyDescent="0.25">
      <c r="B18" s="19" t="s">
        <v>154</v>
      </c>
      <c r="H18" s="17"/>
      <c r="I18" s="11"/>
      <c r="J18" s="21" t="s">
        <v>14</v>
      </c>
      <c r="K18" s="11">
        <f>SUM(K14:K17)</f>
        <v>5133.5110500000001</v>
      </c>
    </row>
  </sheetData>
  <pageMargins left="0.7" right="0.7" top="0.78740157499999996" bottom="0.78740157499999996" header="0.3" footer="0.3"/>
  <pageSetup paperSize="9" scale="63" orientation="landscape" horizontalDpi="4294967293" verticalDpi="4294967293" r:id="rId1"/>
  <ignoredErrors>
    <ignoredError sqref="K5:K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19"/>
  <sheetViews>
    <sheetView workbookViewId="0">
      <selection activeCell="F16" sqref="F16"/>
    </sheetView>
  </sheetViews>
  <sheetFormatPr baseColWidth="10" defaultRowHeight="15" x14ac:dyDescent="0.2"/>
  <cols>
    <col min="1" max="1" width="2.1640625" customWidth="1"/>
    <col min="2" max="2" width="31.1640625" customWidth="1"/>
    <col min="3" max="4" width="12.6640625" customWidth="1"/>
    <col min="5" max="6" width="14.6640625" customWidth="1"/>
    <col min="7" max="7" width="71.83203125" customWidth="1"/>
  </cols>
  <sheetData>
    <row r="1" spans="2:7" ht="31" x14ac:dyDescent="0.35">
      <c r="B1" s="23" t="s">
        <v>427</v>
      </c>
    </row>
    <row r="2" spans="2:7" ht="30" x14ac:dyDescent="0.3">
      <c r="B2" s="46" t="s">
        <v>69</v>
      </c>
      <c r="C2" s="46"/>
      <c r="D2" s="46"/>
      <c r="E2" s="46"/>
      <c r="F2" s="46"/>
      <c r="G2" s="46"/>
    </row>
    <row r="3" spans="2:7" ht="30" x14ac:dyDescent="0.2">
      <c r="B3" s="1" t="s">
        <v>13</v>
      </c>
      <c r="C3" s="1" t="s">
        <v>9</v>
      </c>
      <c r="D3" s="1" t="s">
        <v>10</v>
      </c>
      <c r="E3" s="12" t="s">
        <v>11</v>
      </c>
      <c r="F3" s="12" t="s">
        <v>576</v>
      </c>
      <c r="G3" s="2" t="s">
        <v>8</v>
      </c>
    </row>
    <row r="4" spans="2:7" x14ac:dyDescent="0.2">
      <c r="B4" s="29" t="s">
        <v>12</v>
      </c>
      <c r="C4" s="30">
        <v>44596</v>
      </c>
      <c r="D4" s="30">
        <v>44598</v>
      </c>
      <c r="E4" s="29">
        <v>280</v>
      </c>
      <c r="F4" s="31">
        <f t="shared" ref="F4:F15" si="0">E4*0.3</f>
        <v>84</v>
      </c>
      <c r="G4" s="29" t="s">
        <v>79</v>
      </c>
    </row>
    <row r="5" spans="2:7" x14ac:dyDescent="0.2">
      <c r="B5" s="29" t="s">
        <v>12</v>
      </c>
      <c r="C5" s="30">
        <v>44603</v>
      </c>
      <c r="D5" s="30">
        <v>44605</v>
      </c>
      <c r="E5" s="29">
        <v>280</v>
      </c>
      <c r="F5" s="31">
        <f t="shared" si="0"/>
        <v>84</v>
      </c>
      <c r="G5" s="29" t="s">
        <v>80</v>
      </c>
    </row>
    <row r="6" spans="2:7" x14ac:dyDescent="0.2">
      <c r="B6" s="29" t="s">
        <v>12</v>
      </c>
      <c r="C6" s="30">
        <v>44608</v>
      </c>
      <c r="D6" s="30">
        <v>44610</v>
      </c>
      <c r="E6" s="29">
        <v>280</v>
      </c>
      <c r="F6" s="31">
        <f t="shared" si="0"/>
        <v>84</v>
      </c>
      <c r="G6" s="29" t="s">
        <v>81</v>
      </c>
    </row>
    <row r="7" spans="2:7" x14ac:dyDescent="0.2">
      <c r="B7" s="29" t="s">
        <v>12</v>
      </c>
      <c r="C7" s="30">
        <v>44613</v>
      </c>
      <c r="D7" s="30">
        <v>44614</v>
      </c>
      <c r="E7" s="29">
        <v>280</v>
      </c>
      <c r="F7" s="31">
        <f t="shared" si="0"/>
        <v>84</v>
      </c>
      <c r="G7" s="29" t="s">
        <v>82</v>
      </c>
    </row>
    <row r="8" spans="2:7" x14ac:dyDescent="0.2">
      <c r="B8" s="29" t="s">
        <v>12</v>
      </c>
      <c r="C8" s="30">
        <v>44617</v>
      </c>
      <c r="D8" s="30">
        <v>44619</v>
      </c>
      <c r="E8" s="29">
        <v>280</v>
      </c>
      <c r="F8" s="31">
        <f t="shared" si="0"/>
        <v>84</v>
      </c>
      <c r="G8" s="29" t="s">
        <v>71</v>
      </c>
    </row>
    <row r="9" spans="2:7" x14ac:dyDescent="0.2">
      <c r="B9" s="29" t="s">
        <v>12</v>
      </c>
      <c r="C9" s="30">
        <v>44624</v>
      </c>
      <c r="D9" s="30">
        <v>44627</v>
      </c>
      <c r="E9" s="32">
        <v>280</v>
      </c>
      <c r="F9" s="31">
        <f t="shared" si="0"/>
        <v>84</v>
      </c>
      <c r="G9" s="33" t="s">
        <v>72</v>
      </c>
    </row>
    <row r="10" spans="2:7" x14ac:dyDescent="0.2">
      <c r="B10" s="29" t="s">
        <v>12</v>
      </c>
      <c r="C10" s="30">
        <v>44645</v>
      </c>
      <c r="D10" s="30">
        <v>44647</v>
      </c>
      <c r="E10" s="32">
        <v>280</v>
      </c>
      <c r="F10" s="31">
        <f t="shared" si="0"/>
        <v>84</v>
      </c>
      <c r="G10" s="33" t="s">
        <v>74</v>
      </c>
    </row>
    <row r="11" spans="2:7" x14ac:dyDescent="0.2">
      <c r="B11" s="29" t="s">
        <v>12</v>
      </c>
      <c r="C11" s="30">
        <v>44649</v>
      </c>
      <c r="D11" s="30">
        <v>44654</v>
      </c>
      <c r="E11" s="32">
        <v>280</v>
      </c>
      <c r="F11" s="31">
        <f t="shared" si="0"/>
        <v>84</v>
      </c>
      <c r="G11" s="33" t="s">
        <v>75</v>
      </c>
    </row>
    <row r="12" spans="2:7" ht="30" x14ac:dyDescent="0.2">
      <c r="B12" s="29" t="s">
        <v>12</v>
      </c>
      <c r="C12" s="30">
        <v>44674</v>
      </c>
      <c r="D12" s="30">
        <v>44675</v>
      </c>
      <c r="E12" s="32">
        <v>280</v>
      </c>
      <c r="F12" s="31">
        <f t="shared" si="0"/>
        <v>84</v>
      </c>
      <c r="G12" s="33" t="s">
        <v>76</v>
      </c>
    </row>
    <row r="13" spans="2:7" x14ac:dyDescent="0.2">
      <c r="B13" s="29" t="s">
        <v>12</v>
      </c>
      <c r="C13" s="30">
        <v>44817</v>
      </c>
      <c r="D13" s="30">
        <v>44817</v>
      </c>
      <c r="E13" s="32">
        <v>280</v>
      </c>
      <c r="F13" s="31">
        <f t="shared" si="0"/>
        <v>84</v>
      </c>
      <c r="G13" s="33" t="s">
        <v>77</v>
      </c>
    </row>
    <row r="14" spans="2:7" x14ac:dyDescent="0.2">
      <c r="B14" s="29" t="s">
        <v>12</v>
      </c>
      <c r="C14" s="30">
        <v>44856</v>
      </c>
      <c r="D14" s="30">
        <v>44856</v>
      </c>
      <c r="E14" s="32">
        <v>280</v>
      </c>
      <c r="F14" s="31">
        <f t="shared" si="0"/>
        <v>84</v>
      </c>
      <c r="G14" s="33" t="s">
        <v>78</v>
      </c>
    </row>
    <row r="15" spans="2:7" ht="45" x14ac:dyDescent="0.2">
      <c r="B15" s="29" t="s">
        <v>12</v>
      </c>
      <c r="C15" s="30">
        <v>44871</v>
      </c>
      <c r="D15" s="30">
        <v>44872</v>
      </c>
      <c r="E15" s="32">
        <v>280</v>
      </c>
      <c r="F15" s="31">
        <f t="shared" si="0"/>
        <v>84</v>
      </c>
      <c r="G15" s="33" t="s">
        <v>83</v>
      </c>
    </row>
    <row r="16" spans="2:7" ht="16" thickBot="1" x14ac:dyDescent="0.25">
      <c r="B16" s="14" t="s">
        <v>14</v>
      </c>
      <c r="C16" s="15"/>
      <c r="D16" s="15"/>
      <c r="E16" s="16">
        <f>SUM(E4:E15)</f>
        <v>3360</v>
      </c>
      <c r="F16" s="11">
        <f>SUM(F4:F15)</f>
        <v>1008</v>
      </c>
      <c r="G16" s="15"/>
    </row>
    <row r="17" spans="2:2" x14ac:dyDescent="0.2">
      <c r="B17" s="13" t="s">
        <v>52</v>
      </c>
    </row>
    <row r="18" spans="2:2" x14ac:dyDescent="0.2">
      <c r="B18" s="13" t="s">
        <v>73</v>
      </c>
    </row>
    <row r="19" spans="2:2" x14ac:dyDescent="0.2">
      <c r="B19" s="17" t="s">
        <v>70</v>
      </c>
    </row>
  </sheetData>
  <mergeCells count="1">
    <mergeCell ref="B2:G2"/>
  </mergeCells>
  <pageMargins left="0.7" right="0.7" top="0.78740157499999996" bottom="0.78740157499999996" header="0.3" footer="0.3"/>
  <pageSetup paperSize="9" scale="6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N62"/>
  <sheetViews>
    <sheetView tabSelected="1" zoomScaleNormal="100" workbookViewId="0">
      <selection activeCell="A2" sqref="A2"/>
    </sheetView>
  </sheetViews>
  <sheetFormatPr baseColWidth="10" defaultRowHeight="15" x14ac:dyDescent="0.2"/>
  <cols>
    <col min="1" max="1" width="2.83203125" customWidth="1"/>
    <col min="2" max="2" width="23.1640625" customWidth="1"/>
    <col min="3" max="3" width="13.1640625" bestFit="1" customWidth="1"/>
    <col min="4" max="4" width="13.33203125" bestFit="1" customWidth="1"/>
    <col min="5" max="6" width="9" customWidth="1"/>
    <col min="7" max="8" width="9" hidden="1" customWidth="1"/>
    <col min="9" max="9" width="18.5" customWidth="1"/>
    <col min="10" max="10" width="67" customWidth="1"/>
  </cols>
  <sheetData>
    <row r="1" spans="2:14" ht="34.5" customHeight="1" thickBot="1" x14ac:dyDescent="0.35">
      <c r="B1" s="9" t="s">
        <v>577</v>
      </c>
      <c r="J1" s="47">
        <f>I31+I62</f>
        <v>36020.76</v>
      </c>
      <c r="K1" s="48" t="s">
        <v>578</v>
      </c>
      <c r="L1" s="49"/>
      <c r="M1" s="49"/>
      <c r="N1" s="50"/>
    </row>
    <row r="2" spans="2:14" ht="15" customHeight="1" x14ac:dyDescent="0.3">
      <c r="B2" s="9"/>
    </row>
    <row r="3" spans="2:14" ht="34.5" customHeight="1" x14ac:dyDescent="0.3">
      <c r="B3" s="9" t="s">
        <v>118</v>
      </c>
    </row>
    <row r="4" spans="2:14" ht="60" x14ac:dyDescent="0.2">
      <c r="B4" s="1" t="s">
        <v>4</v>
      </c>
      <c r="C4" s="1" t="s">
        <v>5</v>
      </c>
      <c r="D4" s="1" t="s">
        <v>6</v>
      </c>
      <c r="E4" s="2" t="s">
        <v>49</v>
      </c>
      <c r="F4" s="2" t="s">
        <v>50</v>
      </c>
      <c r="G4" s="2" t="s">
        <v>58</v>
      </c>
      <c r="H4" s="2" t="s">
        <v>59</v>
      </c>
      <c r="I4" s="2" t="s">
        <v>429</v>
      </c>
      <c r="J4" s="2" t="s">
        <v>1</v>
      </c>
    </row>
    <row r="5" spans="2:14" s="25" customFormat="1" ht="15" customHeight="1" x14ac:dyDescent="0.2">
      <c r="B5" s="3" t="s">
        <v>117</v>
      </c>
      <c r="C5" s="20">
        <v>44562</v>
      </c>
      <c r="D5" s="20">
        <v>44639</v>
      </c>
      <c r="E5" s="27"/>
      <c r="F5" s="27"/>
      <c r="G5" s="38"/>
      <c r="H5" s="38"/>
      <c r="I5" s="28"/>
      <c r="J5" s="29" t="s">
        <v>120</v>
      </c>
    </row>
    <row r="6" spans="2:14" x14ac:dyDescent="0.2">
      <c r="B6" s="3" t="s">
        <v>95</v>
      </c>
      <c r="C6" s="20">
        <v>44639</v>
      </c>
      <c r="D6" s="20">
        <v>44645</v>
      </c>
      <c r="E6" s="26">
        <v>6</v>
      </c>
      <c r="F6" s="26"/>
      <c r="G6" s="39">
        <v>7</v>
      </c>
      <c r="H6" s="39"/>
      <c r="I6" s="5">
        <v>405</v>
      </c>
      <c r="J6" s="8"/>
    </row>
    <row r="7" spans="2:14" x14ac:dyDescent="0.2">
      <c r="B7" s="3" t="s">
        <v>96</v>
      </c>
      <c r="C7" s="20">
        <v>44647</v>
      </c>
      <c r="D7" s="20">
        <v>44652</v>
      </c>
      <c r="E7" s="26">
        <v>5</v>
      </c>
      <c r="F7" s="26"/>
      <c r="G7" s="39">
        <v>6</v>
      </c>
      <c r="H7" s="39"/>
      <c r="I7" s="5">
        <v>330</v>
      </c>
      <c r="J7" s="8"/>
    </row>
    <row r="8" spans="2:14" x14ac:dyDescent="0.2">
      <c r="B8" s="3" t="s">
        <v>97</v>
      </c>
      <c r="C8" s="20">
        <v>44659</v>
      </c>
      <c r="D8" s="20">
        <v>44667</v>
      </c>
      <c r="E8" s="26">
        <v>8</v>
      </c>
      <c r="F8" s="26"/>
      <c r="G8" s="39">
        <v>8</v>
      </c>
      <c r="H8" s="39"/>
      <c r="I8" s="5">
        <v>620</v>
      </c>
      <c r="J8" s="4"/>
    </row>
    <row r="9" spans="2:14" x14ac:dyDescent="0.2">
      <c r="B9" s="3" t="s">
        <v>98</v>
      </c>
      <c r="C9" s="20">
        <v>44667</v>
      </c>
      <c r="D9" s="20">
        <v>44674</v>
      </c>
      <c r="E9" s="26">
        <v>7</v>
      </c>
      <c r="F9" s="26"/>
      <c r="G9" s="39">
        <v>8</v>
      </c>
      <c r="H9" s="39"/>
      <c r="I9" s="5">
        <v>580</v>
      </c>
      <c r="J9" s="8"/>
    </row>
    <row r="10" spans="2:14" x14ac:dyDescent="0.2">
      <c r="B10" s="3" t="s">
        <v>99</v>
      </c>
      <c r="C10" s="20">
        <v>44694</v>
      </c>
      <c r="D10" s="20">
        <v>44697</v>
      </c>
      <c r="E10" s="26">
        <v>3</v>
      </c>
      <c r="F10" s="26"/>
      <c r="G10" s="39">
        <v>4</v>
      </c>
      <c r="H10" s="39"/>
      <c r="I10" s="5">
        <v>130</v>
      </c>
      <c r="J10" s="8" t="s">
        <v>122</v>
      </c>
    </row>
    <row r="11" spans="2:14" x14ac:dyDescent="0.2">
      <c r="B11" s="3" t="s">
        <v>100</v>
      </c>
      <c r="C11" s="20">
        <v>44702</v>
      </c>
      <c r="D11" s="20">
        <v>44707</v>
      </c>
      <c r="E11" s="26">
        <v>5</v>
      </c>
      <c r="F11" s="26"/>
      <c r="G11" s="39">
        <v>5</v>
      </c>
      <c r="H11" s="39"/>
      <c r="I11" s="5">
        <v>505</v>
      </c>
      <c r="J11" s="8"/>
    </row>
    <row r="12" spans="2:14" x14ac:dyDescent="0.2">
      <c r="B12" s="3" t="s">
        <v>101</v>
      </c>
      <c r="C12" s="20">
        <v>44707</v>
      </c>
      <c r="D12" s="20">
        <v>44713</v>
      </c>
      <c r="E12" s="26">
        <v>6</v>
      </c>
      <c r="F12" s="26"/>
      <c r="G12" s="39">
        <v>7</v>
      </c>
      <c r="H12" s="39"/>
      <c r="I12" s="5">
        <v>505</v>
      </c>
      <c r="J12" s="8"/>
    </row>
    <row r="13" spans="2:14" x14ac:dyDescent="0.2">
      <c r="B13" s="3" t="s">
        <v>102</v>
      </c>
      <c r="C13" s="20">
        <v>44715</v>
      </c>
      <c r="D13" s="20">
        <v>44729</v>
      </c>
      <c r="E13" s="26">
        <v>14</v>
      </c>
      <c r="F13" s="26"/>
      <c r="G13" s="39">
        <v>14</v>
      </c>
      <c r="H13" s="39"/>
      <c r="I13" s="5">
        <v>1105</v>
      </c>
      <c r="J13" s="8"/>
    </row>
    <row r="14" spans="2:14" x14ac:dyDescent="0.2">
      <c r="B14" s="3" t="s">
        <v>103</v>
      </c>
      <c r="C14" s="20">
        <v>44729</v>
      </c>
      <c r="D14" s="20">
        <v>44740</v>
      </c>
      <c r="E14" s="26">
        <v>11</v>
      </c>
      <c r="F14" s="26"/>
      <c r="G14" s="39">
        <v>12</v>
      </c>
      <c r="H14" s="39"/>
      <c r="I14" s="5">
        <v>960</v>
      </c>
      <c r="J14" s="8"/>
    </row>
    <row r="15" spans="2:14" x14ac:dyDescent="0.2">
      <c r="B15" s="3" t="s">
        <v>104</v>
      </c>
      <c r="C15" s="20">
        <v>44741</v>
      </c>
      <c r="D15" s="20">
        <v>44744</v>
      </c>
      <c r="E15" s="26">
        <v>3</v>
      </c>
      <c r="F15" s="26"/>
      <c r="G15" s="39">
        <v>3</v>
      </c>
      <c r="H15" s="39"/>
      <c r="I15" s="5">
        <v>386.35</v>
      </c>
      <c r="J15" s="8" t="s">
        <v>121</v>
      </c>
    </row>
    <row r="16" spans="2:14" x14ac:dyDescent="0.2">
      <c r="B16" s="3" t="s">
        <v>105</v>
      </c>
      <c r="C16" s="20">
        <v>44744</v>
      </c>
      <c r="D16" s="20">
        <v>44751</v>
      </c>
      <c r="E16" s="26">
        <v>7</v>
      </c>
      <c r="F16" s="26"/>
      <c r="G16" s="39">
        <v>7</v>
      </c>
      <c r="H16" s="39"/>
      <c r="I16" s="5">
        <v>720</v>
      </c>
      <c r="J16" s="8"/>
    </row>
    <row r="17" spans="2:10" x14ac:dyDescent="0.2">
      <c r="B17" s="3" t="s">
        <v>106</v>
      </c>
      <c r="C17" s="20">
        <v>44751</v>
      </c>
      <c r="D17" s="20">
        <v>44765</v>
      </c>
      <c r="E17" s="26">
        <v>14</v>
      </c>
      <c r="F17" s="26"/>
      <c r="G17" s="39">
        <v>14</v>
      </c>
      <c r="H17" s="39"/>
      <c r="I17" s="5">
        <v>1460</v>
      </c>
      <c r="J17" s="8"/>
    </row>
    <row r="18" spans="2:10" x14ac:dyDescent="0.2">
      <c r="B18" s="3" t="s">
        <v>51</v>
      </c>
      <c r="C18" s="20">
        <v>44765</v>
      </c>
      <c r="D18" s="20">
        <v>44786</v>
      </c>
      <c r="E18" s="26"/>
      <c r="F18" s="26">
        <v>21</v>
      </c>
      <c r="G18" s="39"/>
      <c r="H18" s="39">
        <v>21</v>
      </c>
      <c r="I18" s="5"/>
      <c r="J18" s="8"/>
    </row>
    <row r="19" spans="2:10" x14ac:dyDescent="0.2">
      <c r="B19" s="3" t="s">
        <v>107</v>
      </c>
      <c r="C19" s="20">
        <v>44786</v>
      </c>
      <c r="D19" s="20">
        <v>44793</v>
      </c>
      <c r="E19" s="26">
        <v>7</v>
      </c>
      <c r="F19" s="26"/>
      <c r="G19" s="39">
        <v>7</v>
      </c>
      <c r="H19" s="39"/>
      <c r="I19" s="5">
        <v>720</v>
      </c>
      <c r="J19" s="8"/>
    </row>
    <row r="20" spans="2:10" x14ac:dyDescent="0.2">
      <c r="B20" s="3" t="s">
        <v>108</v>
      </c>
      <c r="C20" s="20">
        <v>44793</v>
      </c>
      <c r="D20" s="20">
        <v>44800</v>
      </c>
      <c r="E20" s="26">
        <v>7</v>
      </c>
      <c r="F20" s="26"/>
      <c r="G20" s="39">
        <v>7</v>
      </c>
      <c r="H20" s="39"/>
      <c r="I20" s="5">
        <v>795</v>
      </c>
      <c r="J20" s="8"/>
    </row>
    <row r="21" spans="2:10" x14ac:dyDescent="0.2">
      <c r="B21" s="3" t="s">
        <v>109</v>
      </c>
      <c r="C21" s="20">
        <v>44801</v>
      </c>
      <c r="D21" s="20">
        <v>44808</v>
      </c>
      <c r="E21" s="26">
        <v>7</v>
      </c>
      <c r="F21" s="26"/>
      <c r="G21" s="39">
        <v>8</v>
      </c>
      <c r="H21" s="39"/>
      <c r="I21" s="5">
        <v>760</v>
      </c>
      <c r="J21" s="8"/>
    </row>
    <row r="22" spans="2:10" x14ac:dyDescent="0.2">
      <c r="B22" s="3" t="s">
        <v>110</v>
      </c>
      <c r="C22" s="20">
        <v>44809</v>
      </c>
      <c r="D22" s="20">
        <v>44816</v>
      </c>
      <c r="E22" s="26">
        <v>7</v>
      </c>
      <c r="F22" s="26"/>
      <c r="G22" s="39">
        <v>7</v>
      </c>
      <c r="H22" s="39"/>
      <c r="I22" s="5">
        <v>680</v>
      </c>
      <c r="J22" s="8"/>
    </row>
    <row r="23" spans="2:10" x14ac:dyDescent="0.2">
      <c r="B23" s="3" t="s">
        <v>111</v>
      </c>
      <c r="C23" s="20">
        <v>44816</v>
      </c>
      <c r="D23" s="20">
        <v>44823</v>
      </c>
      <c r="E23" s="26">
        <v>7</v>
      </c>
      <c r="F23" s="26"/>
      <c r="G23" s="39">
        <v>7</v>
      </c>
      <c r="H23" s="39"/>
      <c r="I23" s="5">
        <v>640</v>
      </c>
      <c r="J23" s="8"/>
    </row>
    <row r="24" spans="2:10" x14ac:dyDescent="0.2">
      <c r="B24" s="3" t="s">
        <v>112</v>
      </c>
      <c r="C24" s="20">
        <v>44823</v>
      </c>
      <c r="D24" s="20">
        <v>44829</v>
      </c>
      <c r="E24" s="26">
        <v>6</v>
      </c>
      <c r="F24" s="26"/>
      <c r="G24" s="39">
        <v>6</v>
      </c>
      <c r="H24" s="39"/>
      <c r="I24" s="5">
        <v>505</v>
      </c>
      <c r="J24" s="8"/>
    </row>
    <row r="25" spans="2:10" x14ac:dyDescent="0.2">
      <c r="B25" s="3" t="s">
        <v>113</v>
      </c>
      <c r="C25" s="20">
        <v>44829</v>
      </c>
      <c r="D25" s="20">
        <v>44833</v>
      </c>
      <c r="E25" s="26">
        <v>4</v>
      </c>
      <c r="F25" s="26"/>
      <c r="G25" s="39">
        <v>5</v>
      </c>
      <c r="H25" s="39"/>
      <c r="I25" s="5">
        <v>355</v>
      </c>
      <c r="J25" s="8"/>
    </row>
    <row r="26" spans="2:10" x14ac:dyDescent="0.2">
      <c r="B26" s="3" t="s">
        <v>51</v>
      </c>
      <c r="C26" s="20">
        <v>44834</v>
      </c>
      <c r="D26" s="20">
        <v>44849</v>
      </c>
      <c r="E26" s="26"/>
      <c r="F26" s="26">
        <v>15</v>
      </c>
      <c r="G26" s="39"/>
      <c r="H26" s="39">
        <v>15</v>
      </c>
      <c r="I26" s="5"/>
      <c r="J26" s="8"/>
    </row>
    <row r="27" spans="2:10" x14ac:dyDescent="0.2">
      <c r="B27" s="3" t="s">
        <v>114</v>
      </c>
      <c r="C27" s="20">
        <v>44849</v>
      </c>
      <c r="D27" s="20">
        <v>44856</v>
      </c>
      <c r="E27" s="26">
        <v>7</v>
      </c>
      <c r="F27" s="26"/>
      <c r="G27" s="39">
        <v>7</v>
      </c>
      <c r="H27" s="39"/>
      <c r="I27" s="5">
        <v>655</v>
      </c>
      <c r="J27" s="8"/>
    </row>
    <row r="28" spans="2:10" x14ac:dyDescent="0.2">
      <c r="B28" s="3" t="s">
        <v>115</v>
      </c>
      <c r="C28" s="20">
        <v>44858</v>
      </c>
      <c r="D28" s="20">
        <v>44863</v>
      </c>
      <c r="E28" s="26">
        <v>5</v>
      </c>
      <c r="F28" s="26"/>
      <c r="G28" s="39">
        <v>6</v>
      </c>
      <c r="H28" s="39"/>
      <c r="I28" s="5">
        <v>490</v>
      </c>
      <c r="J28" s="8"/>
    </row>
    <row r="29" spans="2:10" x14ac:dyDescent="0.2">
      <c r="B29" s="3" t="s">
        <v>116</v>
      </c>
      <c r="C29" s="20">
        <v>44863</v>
      </c>
      <c r="D29" s="20">
        <v>44866</v>
      </c>
      <c r="E29" s="26">
        <v>2</v>
      </c>
      <c r="F29" s="26"/>
      <c r="G29" s="39">
        <v>3</v>
      </c>
      <c r="H29" s="39"/>
      <c r="I29" s="5">
        <v>280</v>
      </c>
      <c r="J29" s="4"/>
    </row>
    <row r="30" spans="2:10" x14ac:dyDescent="0.2">
      <c r="B30" s="3" t="s">
        <v>117</v>
      </c>
      <c r="C30" s="20">
        <v>44866</v>
      </c>
      <c r="D30" s="20">
        <v>45003</v>
      </c>
      <c r="E30" s="26"/>
      <c r="F30" s="26"/>
      <c r="G30" s="39"/>
      <c r="H30" s="39"/>
      <c r="I30" s="5"/>
      <c r="J30" s="29" t="s">
        <v>120</v>
      </c>
    </row>
    <row r="31" spans="2:10" ht="16" thickBot="1" x14ac:dyDescent="0.25">
      <c r="B31" s="6" t="s">
        <v>7</v>
      </c>
      <c r="C31" s="7"/>
      <c r="D31" s="7"/>
      <c r="E31" s="10">
        <f>SUM(E5:E30)</f>
        <v>148</v>
      </c>
      <c r="F31" s="10">
        <f>SUM(F5:F30)</f>
        <v>36</v>
      </c>
      <c r="G31" s="40">
        <f>SUM(G5:G30)</f>
        <v>158</v>
      </c>
      <c r="H31" s="40">
        <f>SUM(H5:H30)</f>
        <v>36</v>
      </c>
      <c r="I31" s="11">
        <f>SUM(I5:I30)</f>
        <v>13586.35</v>
      </c>
      <c r="J31" s="7"/>
    </row>
    <row r="33" spans="2:10" x14ac:dyDescent="0.2">
      <c r="B33" s="22"/>
    </row>
    <row r="34" spans="2:10" ht="30" x14ac:dyDescent="0.3">
      <c r="B34" s="9" t="s">
        <v>119</v>
      </c>
    </row>
    <row r="35" spans="2:10" ht="60" x14ac:dyDescent="0.2">
      <c r="B35" s="1" t="s">
        <v>4</v>
      </c>
      <c r="C35" s="1" t="s">
        <v>5</v>
      </c>
      <c r="D35" s="1" t="s">
        <v>6</v>
      </c>
      <c r="E35" s="2" t="s">
        <v>49</v>
      </c>
      <c r="F35" s="2" t="s">
        <v>50</v>
      </c>
      <c r="G35" s="2" t="s">
        <v>58</v>
      </c>
      <c r="H35" s="2" t="s">
        <v>59</v>
      </c>
      <c r="I35" s="2" t="s">
        <v>429</v>
      </c>
      <c r="J35" s="2" t="s">
        <v>1</v>
      </c>
    </row>
    <row r="36" spans="2:10" x14ac:dyDescent="0.2">
      <c r="B36" s="29" t="s">
        <v>123</v>
      </c>
      <c r="C36" s="36"/>
      <c r="D36" s="36">
        <v>44651</v>
      </c>
      <c r="E36" s="29"/>
      <c r="F36" s="37"/>
      <c r="G36" s="29"/>
      <c r="H36" s="37"/>
      <c r="I36" s="5"/>
      <c r="J36" s="29" t="s">
        <v>144</v>
      </c>
    </row>
    <row r="37" spans="2:10" x14ac:dyDescent="0.2">
      <c r="B37" s="29" t="s">
        <v>124</v>
      </c>
      <c r="C37" s="36">
        <v>44660</v>
      </c>
      <c r="D37" s="36">
        <v>44667</v>
      </c>
      <c r="E37" s="29">
        <v>7</v>
      </c>
      <c r="F37" s="37"/>
      <c r="G37" s="29">
        <v>8</v>
      </c>
      <c r="H37" s="37"/>
      <c r="I37" s="5">
        <v>828</v>
      </c>
      <c r="J37" s="29" t="s">
        <v>146</v>
      </c>
    </row>
    <row r="38" spans="2:10" x14ac:dyDescent="0.2">
      <c r="B38" s="29" t="s">
        <v>125</v>
      </c>
      <c r="C38" s="36">
        <v>44681</v>
      </c>
      <c r="D38" s="36">
        <v>44686</v>
      </c>
      <c r="E38" s="29">
        <v>5</v>
      </c>
      <c r="F38" s="37"/>
      <c r="G38" s="29">
        <v>6</v>
      </c>
      <c r="H38" s="37"/>
      <c r="I38" s="5">
        <v>588.22</v>
      </c>
      <c r="J38" s="29" t="s">
        <v>151</v>
      </c>
    </row>
    <row r="39" spans="2:10" x14ac:dyDescent="0.2">
      <c r="B39" s="29" t="s">
        <v>126</v>
      </c>
      <c r="C39" s="36">
        <v>44687</v>
      </c>
      <c r="D39" s="36">
        <v>44690</v>
      </c>
      <c r="E39" s="29">
        <v>3</v>
      </c>
      <c r="F39" s="37"/>
      <c r="G39" s="29">
        <v>4</v>
      </c>
      <c r="H39" s="37"/>
      <c r="I39" s="5">
        <v>226.5</v>
      </c>
      <c r="J39" s="29" t="s">
        <v>147</v>
      </c>
    </row>
    <row r="40" spans="2:10" x14ac:dyDescent="0.2">
      <c r="B40" s="29" t="s">
        <v>127</v>
      </c>
      <c r="C40" s="36">
        <v>44695</v>
      </c>
      <c r="D40" s="36">
        <v>44702</v>
      </c>
      <c r="E40" s="29">
        <v>7</v>
      </c>
      <c r="F40" s="37"/>
      <c r="G40" s="29">
        <v>7</v>
      </c>
      <c r="H40" s="37"/>
      <c r="I40" s="5">
        <v>798.44</v>
      </c>
      <c r="J40" s="29" t="s">
        <v>151</v>
      </c>
    </row>
    <row r="41" spans="2:10" x14ac:dyDescent="0.2">
      <c r="B41" s="29" t="s">
        <v>128</v>
      </c>
      <c r="C41" s="36">
        <v>44702</v>
      </c>
      <c r="D41" s="36">
        <v>44716</v>
      </c>
      <c r="E41" s="29">
        <v>14</v>
      </c>
      <c r="F41" s="37"/>
      <c r="G41" s="29">
        <v>14</v>
      </c>
      <c r="H41" s="37"/>
      <c r="I41" s="5">
        <v>1666</v>
      </c>
      <c r="J41" s="29"/>
    </row>
    <row r="42" spans="2:10" x14ac:dyDescent="0.2">
      <c r="B42" s="29" t="s">
        <v>129</v>
      </c>
      <c r="C42" s="36">
        <v>44716</v>
      </c>
      <c r="D42" s="36">
        <v>44718</v>
      </c>
      <c r="E42" s="29">
        <v>2</v>
      </c>
      <c r="F42" s="37"/>
      <c r="G42" s="29">
        <v>2</v>
      </c>
      <c r="H42" s="37"/>
      <c r="I42" s="5">
        <v>283</v>
      </c>
      <c r="J42" s="29"/>
    </row>
    <row r="43" spans="2:10" x14ac:dyDescent="0.2">
      <c r="B43" s="29" t="s">
        <v>130</v>
      </c>
      <c r="C43" s="36">
        <v>44718</v>
      </c>
      <c r="D43" s="36">
        <v>44722</v>
      </c>
      <c r="E43" s="29">
        <v>4</v>
      </c>
      <c r="F43" s="37"/>
      <c r="G43" s="29">
        <v>4</v>
      </c>
      <c r="H43" s="37"/>
      <c r="I43" s="5">
        <v>483.11</v>
      </c>
      <c r="J43" s="29" t="s">
        <v>151</v>
      </c>
    </row>
    <row r="44" spans="2:10" x14ac:dyDescent="0.2">
      <c r="B44" s="29" t="s">
        <v>131</v>
      </c>
      <c r="C44" s="36">
        <v>44722</v>
      </c>
      <c r="D44" s="36">
        <v>44729</v>
      </c>
      <c r="E44" s="29">
        <v>7</v>
      </c>
      <c r="F44" s="37"/>
      <c r="G44" s="29">
        <v>7</v>
      </c>
      <c r="H44" s="37"/>
      <c r="I44" s="5">
        <v>903</v>
      </c>
      <c r="J44" s="29"/>
    </row>
    <row r="45" spans="2:10" x14ac:dyDescent="0.2">
      <c r="B45" s="29" t="s">
        <v>132</v>
      </c>
      <c r="C45" s="36">
        <v>44729</v>
      </c>
      <c r="D45" s="36">
        <v>44737</v>
      </c>
      <c r="E45" s="29">
        <v>8</v>
      </c>
      <c r="F45" s="37"/>
      <c r="G45" s="29">
        <v>8</v>
      </c>
      <c r="H45" s="37"/>
      <c r="I45" s="5">
        <v>947</v>
      </c>
      <c r="J45" s="29"/>
    </row>
    <row r="46" spans="2:10" x14ac:dyDescent="0.2">
      <c r="B46" s="29" t="s">
        <v>57</v>
      </c>
      <c r="C46" s="36">
        <v>44737</v>
      </c>
      <c r="D46" s="36">
        <v>44751</v>
      </c>
      <c r="E46" s="29">
        <v>14</v>
      </c>
      <c r="F46" s="37"/>
      <c r="G46" s="29">
        <v>14</v>
      </c>
      <c r="H46" s="37"/>
      <c r="I46" s="5">
        <v>1912</v>
      </c>
      <c r="J46" s="29" t="s">
        <v>148</v>
      </c>
    </row>
    <row r="47" spans="2:10" x14ac:dyDescent="0.2">
      <c r="B47" s="29" t="s">
        <v>133</v>
      </c>
      <c r="C47" s="36">
        <v>44751</v>
      </c>
      <c r="D47" s="36">
        <v>44772</v>
      </c>
      <c r="E47" s="29">
        <v>21</v>
      </c>
      <c r="F47" s="37"/>
      <c r="G47" s="29">
        <v>21</v>
      </c>
      <c r="H47" s="37"/>
      <c r="I47" s="5">
        <v>2984</v>
      </c>
      <c r="J47" s="29" t="s">
        <v>149</v>
      </c>
    </row>
    <row r="48" spans="2:10" x14ac:dyDescent="0.2">
      <c r="B48" s="29" t="s">
        <v>134</v>
      </c>
      <c r="C48" s="36">
        <v>44772</v>
      </c>
      <c r="D48" s="36">
        <v>44780</v>
      </c>
      <c r="E48" s="29">
        <v>7</v>
      </c>
      <c r="F48" s="37"/>
      <c r="G48" s="29">
        <v>7</v>
      </c>
      <c r="H48" s="37"/>
      <c r="I48" s="5">
        <v>1038</v>
      </c>
      <c r="J48" s="29"/>
    </row>
    <row r="49" spans="2:10" x14ac:dyDescent="0.2">
      <c r="B49" s="29" t="s">
        <v>135</v>
      </c>
      <c r="C49" s="36">
        <v>44780</v>
      </c>
      <c r="D49" s="36">
        <v>44787</v>
      </c>
      <c r="E49" s="29">
        <v>7</v>
      </c>
      <c r="F49" s="37"/>
      <c r="G49" s="29">
        <v>7</v>
      </c>
      <c r="H49" s="37"/>
      <c r="I49" s="5">
        <v>1038</v>
      </c>
      <c r="J49" s="29"/>
    </row>
    <row r="50" spans="2:10" x14ac:dyDescent="0.2">
      <c r="B50" s="29" t="s">
        <v>136</v>
      </c>
      <c r="C50" s="36">
        <v>44787</v>
      </c>
      <c r="D50" s="36">
        <v>44794</v>
      </c>
      <c r="E50" s="29">
        <v>7</v>
      </c>
      <c r="F50" s="37"/>
      <c r="G50" s="29">
        <v>7</v>
      </c>
      <c r="H50" s="37"/>
      <c r="I50" s="5">
        <v>1000.94</v>
      </c>
      <c r="J50" s="29" t="s">
        <v>151</v>
      </c>
    </row>
    <row r="51" spans="2:10" x14ac:dyDescent="0.2">
      <c r="B51" s="29" t="s">
        <v>137</v>
      </c>
      <c r="C51" s="36">
        <v>44794</v>
      </c>
      <c r="D51" s="36">
        <v>44801</v>
      </c>
      <c r="E51" s="29">
        <v>7</v>
      </c>
      <c r="F51" s="37"/>
      <c r="G51" s="29">
        <v>7</v>
      </c>
      <c r="H51" s="37"/>
      <c r="I51" s="5">
        <v>1078</v>
      </c>
      <c r="J51" s="29"/>
    </row>
    <row r="52" spans="2:10" x14ac:dyDescent="0.2">
      <c r="B52" s="29" t="s">
        <v>56</v>
      </c>
      <c r="C52" s="36">
        <v>44801</v>
      </c>
      <c r="D52" s="36">
        <v>44810</v>
      </c>
      <c r="E52" s="29">
        <v>9</v>
      </c>
      <c r="F52" s="37"/>
      <c r="G52" s="29">
        <v>9</v>
      </c>
      <c r="H52" s="37"/>
      <c r="I52" s="5">
        <v>784.5</v>
      </c>
      <c r="J52" s="29" t="s">
        <v>150</v>
      </c>
    </row>
    <row r="53" spans="2:10" x14ac:dyDescent="0.2">
      <c r="B53" s="29" t="s">
        <v>138</v>
      </c>
      <c r="C53" s="36">
        <v>44810</v>
      </c>
      <c r="D53" s="36">
        <v>44817</v>
      </c>
      <c r="E53" s="29">
        <v>7</v>
      </c>
      <c r="F53" s="37"/>
      <c r="G53" s="29">
        <v>7</v>
      </c>
      <c r="H53" s="37"/>
      <c r="I53" s="5">
        <v>914.16</v>
      </c>
      <c r="J53" s="29" t="s">
        <v>151</v>
      </c>
    </row>
    <row r="54" spans="2:10" x14ac:dyDescent="0.2">
      <c r="B54" s="29" t="s">
        <v>139</v>
      </c>
      <c r="C54" s="36">
        <v>44817</v>
      </c>
      <c r="D54" s="36">
        <v>44828</v>
      </c>
      <c r="E54" s="29">
        <v>11</v>
      </c>
      <c r="F54" s="37"/>
      <c r="G54" s="29">
        <v>11</v>
      </c>
      <c r="H54" s="37"/>
      <c r="I54" s="5">
        <v>1264</v>
      </c>
      <c r="J54" s="29"/>
    </row>
    <row r="55" spans="2:10" x14ac:dyDescent="0.2">
      <c r="B55" s="29" t="s">
        <v>140</v>
      </c>
      <c r="C55" s="36">
        <v>44828</v>
      </c>
      <c r="D55" s="36">
        <v>44835</v>
      </c>
      <c r="E55" s="29">
        <v>7</v>
      </c>
      <c r="F55" s="37"/>
      <c r="G55" s="29">
        <v>7</v>
      </c>
      <c r="H55" s="37"/>
      <c r="I55" s="5">
        <v>788.8</v>
      </c>
      <c r="J55" s="29" t="s">
        <v>151</v>
      </c>
    </row>
    <row r="56" spans="2:10" x14ac:dyDescent="0.2">
      <c r="B56" s="29" t="s">
        <v>145</v>
      </c>
      <c r="C56" s="36">
        <v>44835</v>
      </c>
      <c r="D56" s="36">
        <v>44842</v>
      </c>
      <c r="E56" s="29">
        <v>7</v>
      </c>
      <c r="F56" s="37"/>
      <c r="G56" s="29">
        <v>7</v>
      </c>
      <c r="H56" s="37"/>
      <c r="I56" s="5">
        <v>798</v>
      </c>
      <c r="J56" s="29" t="s">
        <v>160</v>
      </c>
    </row>
    <row r="57" spans="2:10" x14ac:dyDescent="0.2">
      <c r="B57" s="29" t="s">
        <v>126</v>
      </c>
      <c r="C57" s="36">
        <v>44842</v>
      </c>
      <c r="D57" s="36">
        <v>44849</v>
      </c>
      <c r="E57" s="29">
        <v>7</v>
      </c>
      <c r="F57" s="37"/>
      <c r="G57" s="29">
        <v>7</v>
      </c>
      <c r="H57" s="37"/>
      <c r="I57" s="5">
        <v>618</v>
      </c>
      <c r="J57" s="29" t="s">
        <v>147</v>
      </c>
    </row>
    <row r="58" spans="2:10" x14ac:dyDescent="0.2">
      <c r="B58" s="29" t="s">
        <v>141</v>
      </c>
      <c r="C58" s="36">
        <v>44849</v>
      </c>
      <c r="D58" s="36">
        <v>44855</v>
      </c>
      <c r="E58" s="29">
        <v>7</v>
      </c>
      <c r="F58" s="37"/>
      <c r="G58" s="29">
        <v>8</v>
      </c>
      <c r="H58" s="37"/>
      <c r="I58" s="5">
        <v>759</v>
      </c>
      <c r="J58" s="29"/>
    </row>
    <row r="59" spans="2:10" x14ac:dyDescent="0.2">
      <c r="B59" s="29" t="s">
        <v>142</v>
      </c>
      <c r="C59" s="36">
        <v>44886</v>
      </c>
      <c r="D59" s="36">
        <v>44889</v>
      </c>
      <c r="E59" s="29">
        <v>3</v>
      </c>
      <c r="F59" s="37"/>
      <c r="G59" s="29">
        <v>4</v>
      </c>
      <c r="H59" s="37"/>
      <c r="I59" s="5">
        <v>352.74</v>
      </c>
      <c r="J59" s="29" t="s">
        <v>151</v>
      </c>
    </row>
    <row r="60" spans="2:10" x14ac:dyDescent="0.2">
      <c r="B60" s="29" t="s">
        <v>143</v>
      </c>
      <c r="C60" s="36">
        <v>44890</v>
      </c>
      <c r="D60" s="36">
        <v>44894</v>
      </c>
      <c r="E60" s="29">
        <v>4</v>
      </c>
      <c r="F60" s="37"/>
      <c r="G60" s="29">
        <v>5</v>
      </c>
      <c r="H60" s="37"/>
      <c r="I60" s="5">
        <v>381</v>
      </c>
      <c r="J60" s="29"/>
    </row>
    <row r="61" spans="2:10" x14ac:dyDescent="0.2">
      <c r="B61" s="29" t="s">
        <v>117</v>
      </c>
      <c r="C61" s="36">
        <v>44894</v>
      </c>
      <c r="D61" s="36">
        <v>44624</v>
      </c>
      <c r="E61" s="29"/>
      <c r="F61" s="37"/>
      <c r="G61" s="29"/>
      <c r="H61" s="37"/>
      <c r="I61" s="5"/>
      <c r="J61" s="29" t="s">
        <v>120</v>
      </c>
    </row>
    <row r="62" spans="2:10" ht="16" thickBot="1" x14ac:dyDescent="0.25">
      <c r="B62" s="6" t="s">
        <v>7</v>
      </c>
      <c r="C62" s="7"/>
      <c r="D62" s="7"/>
      <c r="E62" s="10">
        <f>SUM(E36:E61)</f>
        <v>182</v>
      </c>
      <c r="F62" s="10">
        <f>SUM(F36:F61)</f>
        <v>0</v>
      </c>
      <c r="G62" s="10">
        <f>SUM(G36:G61)</f>
        <v>188</v>
      </c>
      <c r="H62" s="10">
        <f>SUM(H36:H61)</f>
        <v>0</v>
      </c>
      <c r="I62" s="11">
        <f>SUM(I36:I61)</f>
        <v>22434.41</v>
      </c>
      <c r="J62" s="7"/>
    </row>
  </sheetData>
  <pageMargins left="0.7" right="0.7" top="0.78740157499999996" bottom="0.78740157499999996" header="0.3" footer="0.3"/>
  <pageSetup paperSize="9" scale="46" orientation="landscape" horizontalDpi="4294967293" verticalDpi="4294967293" copies="2" r:id="rId1"/>
  <ignoredErrors>
    <ignoredError sqref="E31:F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Ausgaben FeWos 2022</vt:lpstr>
      <vt:lpstr>AfA</vt:lpstr>
      <vt:lpstr>Fahrten 2022</vt:lpstr>
      <vt:lpstr>Einnahmen Fewos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Enno Schwa</dc:creator>
  <cp:lastModifiedBy>Enno Schwan</cp:lastModifiedBy>
  <cp:lastPrinted>2023-01-17T13:53:53Z</cp:lastPrinted>
  <dcterms:created xsi:type="dcterms:W3CDTF">2016-12-14T11:15:33Z</dcterms:created>
  <dcterms:modified xsi:type="dcterms:W3CDTF">2026-02-11T17:46:19Z</dcterms:modified>
</cp:coreProperties>
</file>